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05" yWindow="-105" windowWidth="20730" windowHeight="11760" firstSheet="1" activeTab="1"/>
  </bookViews>
  <sheets>
    <sheet name="bill salary pension february" sheetId="11" r:id="rId1"/>
    <sheet name="Sheet1" sheetId="1" r:id="rId2"/>
  </sheets>
  <externalReferences>
    <externalReference r:id="rId3"/>
  </externalReferences>
  <definedNames>
    <definedName name="_xlnm._FilterDatabase" localSheetId="0" hidden="1">'bill salary pension february'!$A$1:$A$311</definedName>
    <definedName name="_xlnm._FilterDatabase" localSheetId="1" hidden="1">Sheet1!$C$1:$C$328</definedName>
    <definedName name="_xlnm.Print_Area" localSheetId="0">'bill salary pension february'!$B$1:$H$302</definedName>
    <definedName name="_xlnm.Print_Area" localSheetId="1">Sheet1!$A$1:$H$318</definedName>
    <definedName name="_xlnm.Print_Titles" localSheetId="0">'bill salary pension february'!$4:$8</definedName>
    <definedName name="_xlnm.Print_Titles" localSheetId="1">Sheet1!$2:$5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9" i="1"/>
  <c r="F309"/>
  <c r="G309"/>
  <c r="E291"/>
  <c r="F291"/>
  <c r="G291"/>
  <c r="E287"/>
  <c r="E289" s="1"/>
  <c r="F287"/>
  <c r="F289" s="1"/>
  <c r="G287"/>
  <c r="G289" s="1"/>
  <c r="F272"/>
  <c r="G272"/>
  <c r="E270"/>
  <c r="E272" s="1"/>
  <c r="F270"/>
  <c r="G270"/>
  <c r="E266"/>
  <c r="F266"/>
  <c r="G266"/>
  <c r="E261"/>
  <c r="F261"/>
  <c r="F263" s="1"/>
  <c r="G261"/>
  <c r="E257"/>
  <c r="F257"/>
  <c r="G257"/>
  <c r="E254"/>
  <c r="F254"/>
  <c r="E249"/>
  <c r="F249"/>
  <c r="E239"/>
  <c r="F239"/>
  <c r="G239"/>
  <c r="E236"/>
  <c r="F236"/>
  <c r="G236"/>
  <c r="E229"/>
  <c r="F229"/>
  <c r="G229"/>
  <c r="E222"/>
  <c r="F222"/>
  <c r="G222"/>
  <c r="E218"/>
  <c r="F218"/>
  <c r="G218"/>
  <c r="E214"/>
  <c r="F214"/>
  <c r="G214"/>
  <c r="E210"/>
  <c r="F210"/>
  <c r="G210"/>
  <c r="E206"/>
  <c r="F206"/>
  <c r="G206"/>
  <c r="E196"/>
  <c r="F196"/>
  <c r="G196"/>
  <c r="E192"/>
  <c r="F192"/>
  <c r="G192"/>
  <c r="E188"/>
  <c r="F188"/>
  <c r="G188"/>
  <c r="E185"/>
  <c r="F185"/>
  <c r="G185"/>
  <c r="E180"/>
  <c r="F180"/>
  <c r="G180"/>
  <c r="E175"/>
  <c r="F175"/>
  <c r="E169"/>
  <c r="F169"/>
  <c r="G169"/>
  <c r="E165"/>
  <c r="F165"/>
  <c r="G165"/>
  <c r="E161"/>
  <c r="F161"/>
  <c r="G161"/>
  <c r="E157"/>
  <c r="F157"/>
  <c r="G157"/>
  <c r="E147"/>
  <c r="F147"/>
  <c r="G147"/>
  <c r="E143"/>
  <c r="F143"/>
  <c r="G143"/>
  <c r="E140"/>
  <c r="F140"/>
  <c r="G140"/>
  <c r="E135"/>
  <c r="F135"/>
  <c r="G135"/>
  <c r="E126"/>
  <c r="F126"/>
  <c r="G126"/>
  <c r="E123"/>
  <c r="F123"/>
  <c r="G123"/>
  <c r="E118"/>
  <c r="F118"/>
  <c r="G118"/>
  <c r="E114"/>
  <c r="F114"/>
  <c r="E111"/>
  <c r="F111"/>
  <c r="G111"/>
  <c r="E108"/>
  <c r="F108"/>
  <c r="E105"/>
  <c r="F105"/>
  <c r="G105"/>
  <c r="E102"/>
  <c r="F102"/>
  <c r="E99"/>
  <c r="F99"/>
  <c r="G99"/>
  <c r="E94"/>
  <c r="F94"/>
  <c r="G94"/>
  <c r="E86"/>
  <c r="F86"/>
  <c r="E83"/>
  <c r="F83"/>
  <c r="E80"/>
  <c r="F80"/>
  <c r="G80"/>
  <c r="E76"/>
  <c r="F76"/>
  <c r="G76"/>
  <c r="E72"/>
  <c r="F72"/>
  <c r="G72"/>
  <c r="E69"/>
  <c r="F69"/>
  <c r="E66"/>
  <c r="F66"/>
  <c r="G66"/>
  <c r="E60"/>
  <c r="F60"/>
  <c r="G60"/>
  <c r="E57"/>
  <c r="F57"/>
  <c r="G57"/>
  <c r="E53"/>
  <c r="F53"/>
  <c r="G53"/>
  <c r="E50"/>
  <c r="F50"/>
  <c r="E44"/>
  <c r="F44"/>
  <c r="G44"/>
  <c r="E40"/>
  <c r="F40"/>
  <c r="G40"/>
  <c r="E37"/>
  <c r="F37"/>
  <c r="E34"/>
  <c r="F34"/>
  <c r="E30"/>
  <c r="F30"/>
  <c r="E25"/>
  <c r="E27" s="1"/>
  <c r="F25"/>
  <c r="F27" s="1"/>
  <c r="E17"/>
  <c r="F17"/>
  <c r="G17"/>
  <c r="E14"/>
  <c r="F14"/>
  <c r="G14"/>
  <c r="E11"/>
  <c r="F11"/>
  <c r="E8"/>
  <c r="F8"/>
  <c r="E226"/>
  <c r="F226"/>
  <c r="G313"/>
  <c r="F241" l="1"/>
  <c r="E241"/>
  <c r="G241"/>
  <c r="E263"/>
  <c r="F186"/>
  <c r="E224"/>
  <c r="F224"/>
  <c r="E186"/>
  <c r="G224"/>
  <c r="F136"/>
  <c r="E136"/>
  <c r="F90"/>
  <c r="E90"/>
  <c r="H17"/>
  <c r="H309"/>
  <c r="H291"/>
  <c r="H287"/>
  <c r="H289" s="1"/>
  <c r="H270"/>
  <c r="H272" s="1"/>
  <c r="H266"/>
  <c r="H261"/>
  <c r="H257"/>
  <c r="H254"/>
  <c r="H249"/>
  <c r="H239"/>
  <c r="H236"/>
  <c r="H229"/>
  <c r="G226"/>
  <c r="H226"/>
  <c r="H222"/>
  <c r="H218"/>
  <c r="H214"/>
  <c r="H210"/>
  <c r="H206"/>
  <c r="H196"/>
  <c r="H192"/>
  <c r="H188"/>
  <c r="H185"/>
  <c r="H180"/>
  <c r="H175"/>
  <c r="H169"/>
  <c r="H165"/>
  <c r="H161"/>
  <c r="H157"/>
  <c r="H147"/>
  <c r="H143"/>
  <c r="H140"/>
  <c r="H135"/>
  <c r="H126"/>
  <c r="H123"/>
  <c r="H118"/>
  <c r="H114"/>
  <c r="H111"/>
  <c r="H108"/>
  <c r="H105"/>
  <c r="H102"/>
  <c r="H99"/>
  <c r="H94"/>
  <c r="H86"/>
  <c r="H83"/>
  <c r="H80"/>
  <c r="H76"/>
  <c r="H72"/>
  <c r="H69"/>
  <c r="H66"/>
  <c r="H63"/>
  <c r="H60"/>
  <c r="H57"/>
  <c r="H53"/>
  <c r="H50"/>
  <c r="H44"/>
  <c r="H40"/>
  <c r="H37"/>
  <c r="H34"/>
  <c r="H30"/>
  <c r="H25"/>
  <c r="H27" s="1"/>
  <c r="H14"/>
  <c r="G11"/>
  <c r="H11"/>
  <c r="G8"/>
  <c r="H8"/>
  <c r="F311" l="1"/>
  <c r="H224"/>
  <c r="E311"/>
  <c r="H136"/>
  <c r="H241"/>
  <c r="H186"/>
  <c r="H263"/>
  <c r="H90"/>
  <c r="H311" l="1"/>
  <c r="F276" i="11" l="1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H285" s="1"/>
  <c r="F286"/>
  <c r="G286"/>
  <c r="G275"/>
  <c r="F275"/>
  <c r="G274"/>
  <c r="F274"/>
  <c r="F268"/>
  <c r="G268"/>
  <c r="F269"/>
  <c r="G269"/>
  <c r="F271"/>
  <c r="G271"/>
  <c r="G267"/>
  <c r="F267"/>
  <c r="F265"/>
  <c r="G265"/>
  <c r="G264"/>
  <c r="F264"/>
  <c r="F243"/>
  <c r="G243"/>
  <c r="F244"/>
  <c r="G244"/>
  <c r="F245"/>
  <c r="G245"/>
  <c r="F246"/>
  <c r="G246"/>
  <c r="F247"/>
  <c r="G247"/>
  <c r="F248"/>
  <c r="G248"/>
  <c r="F250"/>
  <c r="G250"/>
  <c r="F251"/>
  <c r="G251"/>
  <c r="F252"/>
  <c r="G252"/>
  <c r="F253"/>
  <c r="G253"/>
  <c r="F255"/>
  <c r="G255"/>
  <c r="F256"/>
  <c r="G256"/>
  <c r="F258"/>
  <c r="G258"/>
  <c r="F259"/>
  <c r="G259"/>
  <c r="F260"/>
  <c r="G260"/>
  <c r="F262"/>
  <c r="G262"/>
  <c r="G242"/>
  <c r="F242"/>
  <c r="F228"/>
  <c r="G228"/>
  <c r="F230"/>
  <c r="G230"/>
  <c r="F231"/>
  <c r="G231"/>
  <c r="F232"/>
  <c r="G232"/>
  <c r="F233"/>
  <c r="G233"/>
  <c r="F234"/>
  <c r="G234"/>
  <c r="F235"/>
  <c r="G235"/>
  <c r="F237"/>
  <c r="G237"/>
  <c r="F238"/>
  <c r="G238"/>
  <c r="F240"/>
  <c r="G240"/>
  <c r="G227"/>
  <c r="F227"/>
  <c r="F191"/>
  <c r="G191"/>
  <c r="F192"/>
  <c r="G192"/>
  <c r="F193"/>
  <c r="G193"/>
  <c r="F195"/>
  <c r="G195"/>
  <c r="F196"/>
  <c r="G196"/>
  <c r="F197"/>
  <c r="G197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9"/>
  <c r="G209"/>
  <c r="F210"/>
  <c r="G210"/>
  <c r="F211"/>
  <c r="G211"/>
  <c r="F213"/>
  <c r="G213"/>
  <c r="F214"/>
  <c r="G214"/>
  <c r="F215"/>
  <c r="G215"/>
  <c r="F217"/>
  <c r="G217"/>
  <c r="F218"/>
  <c r="G218"/>
  <c r="F219"/>
  <c r="G219"/>
  <c r="F221"/>
  <c r="G221"/>
  <c r="F222"/>
  <c r="G222"/>
  <c r="F223"/>
  <c r="G223"/>
  <c r="F225"/>
  <c r="G225"/>
  <c r="G189"/>
  <c r="G190" s="1"/>
  <c r="F189"/>
  <c r="F190" s="1"/>
  <c r="F140"/>
  <c r="G140"/>
  <c r="F141"/>
  <c r="G141"/>
  <c r="F143"/>
  <c r="G143"/>
  <c r="F144"/>
  <c r="G144"/>
  <c r="F146"/>
  <c r="G146"/>
  <c r="F147"/>
  <c r="G147"/>
  <c r="F148"/>
  <c r="G148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60"/>
  <c r="G160"/>
  <c r="F161"/>
  <c r="G161"/>
  <c r="F162"/>
  <c r="G162"/>
  <c r="F164"/>
  <c r="G164"/>
  <c r="F165"/>
  <c r="G165"/>
  <c r="F166"/>
  <c r="G166"/>
  <c r="F168"/>
  <c r="G168"/>
  <c r="F169"/>
  <c r="G169"/>
  <c r="F170"/>
  <c r="G170"/>
  <c r="F172"/>
  <c r="G172"/>
  <c r="F173"/>
  <c r="G173"/>
  <c r="F174"/>
  <c r="G174"/>
  <c r="F175"/>
  <c r="G175"/>
  <c r="F176"/>
  <c r="G176"/>
  <c r="F178"/>
  <c r="G178"/>
  <c r="F179"/>
  <c r="G179"/>
  <c r="F180"/>
  <c r="G180"/>
  <c r="F181"/>
  <c r="G181"/>
  <c r="F183"/>
  <c r="G183"/>
  <c r="F184"/>
  <c r="G184"/>
  <c r="F185"/>
  <c r="G185"/>
  <c r="F186"/>
  <c r="G186"/>
  <c r="G139"/>
  <c r="F139"/>
  <c r="F94"/>
  <c r="G94"/>
  <c r="F95"/>
  <c r="G95"/>
  <c r="F97"/>
  <c r="G97"/>
  <c r="F98"/>
  <c r="G98"/>
  <c r="F99"/>
  <c r="G99"/>
  <c r="F100"/>
  <c r="G100"/>
  <c r="F102"/>
  <c r="G102"/>
  <c r="F103"/>
  <c r="G103"/>
  <c r="F105"/>
  <c r="G105"/>
  <c r="F106"/>
  <c r="G106"/>
  <c r="F108"/>
  <c r="G108"/>
  <c r="F109"/>
  <c r="G109"/>
  <c r="F111"/>
  <c r="G111"/>
  <c r="F112"/>
  <c r="G112"/>
  <c r="F114"/>
  <c r="G114"/>
  <c r="F115"/>
  <c r="G115"/>
  <c r="F117"/>
  <c r="G117"/>
  <c r="F118"/>
  <c r="G118"/>
  <c r="F119"/>
  <c r="G119"/>
  <c r="F121"/>
  <c r="G121"/>
  <c r="F122"/>
  <c r="G122"/>
  <c r="F123"/>
  <c r="G123"/>
  <c r="F124"/>
  <c r="G124"/>
  <c r="F126"/>
  <c r="G126"/>
  <c r="F127"/>
  <c r="G127"/>
  <c r="F129"/>
  <c r="G129"/>
  <c r="F130"/>
  <c r="G130"/>
  <c r="F131"/>
  <c r="G131"/>
  <c r="F132"/>
  <c r="G132"/>
  <c r="F133"/>
  <c r="G133"/>
  <c r="F134"/>
  <c r="G134"/>
  <c r="F135"/>
  <c r="G135"/>
  <c r="F136"/>
  <c r="G136"/>
  <c r="G93"/>
  <c r="F93"/>
  <c r="F10"/>
  <c r="G10"/>
  <c r="F12"/>
  <c r="G12"/>
  <c r="F13"/>
  <c r="G13"/>
  <c r="F15"/>
  <c r="G15"/>
  <c r="F16"/>
  <c r="G16"/>
  <c r="F18"/>
  <c r="G18"/>
  <c r="F19"/>
  <c r="G19"/>
  <c r="F21"/>
  <c r="G21"/>
  <c r="F22"/>
  <c r="G22"/>
  <c r="F23"/>
  <c r="G23"/>
  <c r="F24"/>
  <c r="G24"/>
  <c r="F25"/>
  <c r="G25"/>
  <c r="F26"/>
  <c r="G26"/>
  <c r="F27"/>
  <c r="G27"/>
  <c r="F29"/>
  <c r="G29"/>
  <c r="F31"/>
  <c r="G31"/>
  <c r="F32"/>
  <c r="G32"/>
  <c r="F34"/>
  <c r="G34"/>
  <c r="F35"/>
  <c r="G35"/>
  <c r="F36"/>
  <c r="G36"/>
  <c r="F38"/>
  <c r="G38"/>
  <c r="F39"/>
  <c r="G39"/>
  <c r="F41"/>
  <c r="G41"/>
  <c r="F42"/>
  <c r="G42"/>
  <c r="F44"/>
  <c r="G44"/>
  <c r="F45"/>
  <c r="G45"/>
  <c r="F46"/>
  <c r="G46"/>
  <c r="F48"/>
  <c r="G48"/>
  <c r="F49"/>
  <c r="G49"/>
  <c r="F50"/>
  <c r="G50"/>
  <c r="F51"/>
  <c r="G51"/>
  <c r="F52"/>
  <c r="G52"/>
  <c r="F54"/>
  <c r="G54"/>
  <c r="F55"/>
  <c r="G55"/>
  <c r="F57"/>
  <c r="G57"/>
  <c r="F58"/>
  <c r="G58"/>
  <c r="F59"/>
  <c r="G59"/>
  <c r="F61"/>
  <c r="G61"/>
  <c r="F62"/>
  <c r="G62"/>
  <c r="F64"/>
  <c r="G64"/>
  <c r="F65"/>
  <c r="G65"/>
  <c r="F67"/>
  <c r="G67"/>
  <c r="F68"/>
  <c r="G68"/>
  <c r="F70"/>
  <c r="G70"/>
  <c r="F71"/>
  <c r="G71"/>
  <c r="F73"/>
  <c r="G73"/>
  <c r="F74"/>
  <c r="G74"/>
  <c r="F76"/>
  <c r="G76"/>
  <c r="F77"/>
  <c r="G77"/>
  <c r="F78"/>
  <c r="G78"/>
  <c r="F80"/>
  <c r="G80"/>
  <c r="F81"/>
  <c r="G81"/>
  <c r="F82"/>
  <c r="G82"/>
  <c r="F84"/>
  <c r="G84"/>
  <c r="F85"/>
  <c r="G85"/>
  <c r="F87"/>
  <c r="G87"/>
  <c r="F88"/>
  <c r="G88"/>
  <c r="F90"/>
  <c r="G90"/>
  <c r="F91"/>
  <c r="G91"/>
  <c r="G9"/>
  <c r="F9"/>
  <c r="B7"/>
  <c r="A7"/>
  <c r="H152" l="1"/>
  <c r="H147"/>
  <c r="H221"/>
  <c r="H210"/>
  <c r="H205"/>
  <c r="H203"/>
  <c r="H193"/>
  <c r="H232"/>
  <c r="H255"/>
  <c r="H252"/>
  <c r="H250"/>
  <c r="H247"/>
  <c r="H245"/>
  <c r="H271"/>
  <c r="H275"/>
  <c r="H283"/>
  <c r="H281"/>
  <c r="H279"/>
  <c r="H277"/>
  <c r="H214"/>
  <c r="H244"/>
  <c r="H135"/>
  <c r="H227"/>
  <c r="H253"/>
  <c r="H248"/>
  <c r="H269"/>
  <c r="H51"/>
  <c r="H175"/>
  <c r="H18"/>
  <c r="H164"/>
  <c r="H95"/>
  <c r="H183"/>
  <c r="H162"/>
  <c r="H153"/>
  <c r="H151"/>
  <c r="H146"/>
  <c r="H143"/>
  <c r="H140"/>
  <c r="H225"/>
  <c r="H219"/>
  <c r="H209"/>
  <c r="H97"/>
  <c r="H181"/>
  <c r="H174"/>
  <c r="H156"/>
  <c r="H200"/>
  <c r="H197"/>
  <c r="H195"/>
  <c r="H192"/>
  <c r="H238"/>
  <c r="H233"/>
  <c r="H259"/>
  <c r="H251"/>
  <c r="H246"/>
  <c r="H267"/>
  <c r="H284"/>
  <c r="H280"/>
  <c r="H276"/>
  <c r="G63"/>
  <c r="G56"/>
  <c r="G53"/>
  <c r="G37"/>
  <c r="G33"/>
  <c r="H91"/>
  <c r="H77"/>
  <c r="H49"/>
  <c r="H41"/>
  <c r="H38"/>
  <c r="H35"/>
  <c r="H26"/>
  <c r="H24"/>
  <c r="H22"/>
  <c r="H10"/>
  <c r="H134"/>
  <c r="H130"/>
  <c r="H117"/>
  <c r="H9"/>
  <c r="H90"/>
  <c r="H87"/>
  <c r="H84"/>
  <c r="H81"/>
  <c r="H76"/>
  <c r="H70"/>
  <c r="H64"/>
  <c r="H58"/>
  <c r="H50"/>
  <c r="H48"/>
  <c r="H45"/>
  <c r="H39"/>
  <c r="H34"/>
  <c r="H25"/>
  <c r="H15"/>
  <c r="H12"/>
  <c r="H93"/>
  <c r="H131"/>
  <c r="H126"/>
  <c r="H123"/>
  <c r="H118"/>
  <c r="G113"/>
  <c r="H106"/>
  <c r="H98"/>
  <c r="H139"/>
  <c r="H180"/>
  <c r="H178"/>
  <c r="G171"/>
  <c r="H168"/>
  <c r="H165"/>
  <c r="G163"/>
  <c r="H160"/>
  <c r="H155"/>
  <c r="G145"/>
  <c r="H222"/>
  <c r="G220"/>
  <c r="G212"/>
  <c r="H202"/>
  <c r="G198"/>
  <c r="G239"/>
  <c r="H262"/>
  <c r="G257"/>
  <c r="G254"/>
  <c r="G270"/>
  <c r="G272" s="1"/>
  <c r="H286"/>
  <c r="H282"/>
  <c r="H278"/>
  <c r="F89"/>
  <c r="F83"/>
  <c r="F75"/>
  <c r="F72"/>
  <c r="F69"/>
  <c r="F63"/>
  <c r="F47"/>
  <c r="F33"/>
  <c r="F20"/>
  <c r="F17"/>
  <c r="F14"/>
  <c r="F137"/>
  <c r="F125"/>
  <c r="F120"/>
  <c r="H111"/>
  <c r="H102"/>
  <c r="H99"/>
  <c r="H94"/>
  <c r="H186"/>
  <c r="H184"/>
  <c r="F182"/>
  <c r="F177"/>
  <c r="H172"/>
  <c r="H169"/>
  <c r="F167"/>
  <c r="H161"/>
  <c r="F159"/>
  <c r="H154"/>
  <c r="H150"/>
  <c r="F145"/>
  <c r="F142"/>
  <c r="F216"/>
  <c r="H213"/>
  <c r="H207"/>
  <c r="H201"/>
  <c r="H199"/>
  <c r="F194"/>
  <c r="H191"/>
  <c r="F261"/>
  <c r="G249"/>
  <c r="H170"/>
  <c r="H119"/>
  <c r="H120" s="1"/>
  <c r="H13"/>
  <c r="H88"/>
  <c r="H158"/>
  <c r="H166"/>
  <c r="H215"/>
  <c r="F266"/>
  <c r="H16"/>
  <c r="H141"/>
  <c r="H142" s="1"/>
  <c r="G11"/>
  <c r="H59"/>
  <c r="F60"/>
  <c r="H55"/>
  <c r="F56"/>
  <c r="H115"/>
  <c r="F116"/>
  <c r="H211"/>
  <c r="F212"/>
  <c r="H235"/>
  <c r="F236"/>
  <c r="H62"/>
  <c r="H82"/>
  <c r="G89"/>
  <c r="G83"/>
  <c r="G66"/>
  <c r="H46"/>
  <c r="H71"/>
  <c r="F79"/>
  <c r="H73"/>
  <c r="H67"/>
  <c r="F53"/>
  <c r="F43"/>
  <c r="F40"/>
  <c r="F37"/>
  <c r="F28"/>
  <c r="F30" s="1"/>
  <c r="H23"/>
  <c r="H133"/>
  <c r="H121"/>
  <c r="F113"/>
  <c r="F110"/>
  <c r="F101"/>
  <c r="F96"/>
  <c r="H185"/>
  <c r="H173"/>
  <c r="F171"/>
  <c r="F163"/>
  <c r="H157"/>
  <c r="F220"/>
  <c r="H217"/>
  <c r="F208"/>
  <c r="F198"/>
  <c r="G229"/>
  <c r="F239"/>
  <c r="F229"/>
  <c r="F257"/>
  <c r="F254"/>
  <c r="G266"/>
  <c r="F270"/>
  <c r="F272" s="1"/>
  <c r="H274"/>
  <c r="H78"/>
  <c r="G79"/>
  <c r="H42"/>
  <c r="H43" s="1"/>
  <c r="G43"/>
  <c r="H206"/>
  <c r="G208"/>
  <c r="G28"/>
  <c r="G30" s="1"/>
  <c r="G149"/>
  <c r="H29"/>
  <c r="H127"/>
  <c r="F128"/>
  <c r="H105"/>
  <c r="F107"/>
  <c r="H223"/>
  <c r="F224"/>
  <c r="F11"/>
  <c r="G287"/>
  <c r="H85"/>
  <c r="F86"/>
  <c r="H65"/>
  <c r="F66"/>
  <c r="H74"/>
  <c r="H182"/>
  <c r="G86"/>
  <c r="H80"/>
  <c r="G75"/>
  <c r="G72"/>
  <c r="G69"/>
  <c r="G60"/>
  <c r="H54"/>
  <c r="G47"/>
  <c r="G40"/>
  <c r="G20"/>
  <c r="G17"/>
  <c r="G14"/>
  <c r="G137"/>
  <c r="H132"/>
  <c r="G128"/>
  <c r="G125"/>
  <c r="H122"/>
  <c r="G120"/>
  <c r="G116"/>
  <c r="G110"/>
  <c r="G107"/>
  <c r="G104"/>
  <c r="G101"/>
  <c r="G96"/>
  <c r="G187"/>
  <c r="G182"/>
  <c r="G177"/>
  <c r="G167"/>
  <c r="G159"/>
  <c r="G142"/>
  <c r="G224"/>
  <c r="H218"/>
  <c r="G216"/>
  <c r="H196"/>
  <c r="G194"/>
  <c r="H230"/>
  <c r="F249"/>
  <c r="G261"/>
  <c r="H258"/>
  <c r="H268"/>
  <c r="H270" s="1"/>
  <c r="H272" s="1"/>
  <c r="F287"/>
  <c r="F187"/>
  <c r="F104"/>
  <c r="H103"/>
  <c r="H234"/>
  <c r="G236"/>
  <c r="H21"/>
  <c r="H242"/>
  <c r="H231"/>
  <c r="H179"/>
  <c r="H129"/>
  <c r="H114"/>
  <c r="H31"/>
  <c r="H61"/>
  <c r="H57"/>
  <c r="H44"/>
  <c r="F149"/>
  <c r="H265"/>
  <c r="H19"/>
  <c r="H27"/>
  <c r="H32"/>
  <c r="H36"/>
  <c r="H52"/>
  <c r="H68"/>
  <c r="H100"/>
  <c r="H108"/>
  <c r="H112"/>
  <c r="H124"/>
  <c r="H136"/>
  <c r="H137" s="1"/>
  <c r="H144"/>
  <c r="H148"/>
  <c r="H176"/>
  <c r="H204"/>
  <c r="H228"/>
  <c r="H240"/>
  <c r="H256"/>
  <c r="H257" s="1"/>
  <c r="H260"/>
  <c r="H264"/>
  <c r="H109"/>
  <c r="H189"/>
  <c r="H190" s="1"/>
  <c r="H237"/>
  <c r="H243"/>
  <c r="H212" l="1"/>
  <c r="H254"/>
  <c r="H149"/>
  <c r="H177"/>
  <c r="H187"/>
  <c r="H113"/>
  <c r="H229"/>
  <c r="H198"/>
  <c r="H72"/>
  <c r="H89"/>
  <c r="H145"/>
  <c r="H37"/>
  <c r="H96"/>
  <c r="H104"/>
  <c r="H220"/>
  <c r="H40"/>
  <c r="H167"/>
  <c r="H239"/>
  <c r="H79"/>
  <c r="H216"/>
  <c r="H53"/>
  <c r="H11"/>
  <c r="H287"/>
  <c r="H194"/>
  <c r="H163"/>
  <c r="H20"/>
  <c r="G241"/>
  <c r="H101"/>
  <c r="H171"/>
  <c r="H224"/>
  <c r="H128"/>
  <c r="H107"/>
  <c r="H236"/>
  <c r="G263"/>
  <c r="H86"/>
  <c r="H17"/>
  <c r="H159"/>
  <c r="H125"/>
  <c r="H60"/>
  <c r="H47"/>
  <c r="H116"/>
  <c r="H66"/>
  <c r="H83"/>
  <c r="H14"/>
  <c r="H249"/>
  <c r="H69"/>
  <c r="H28"/>
  <c r="H30" s="1"/>
  <c r="G226"/>
  <c r="G188"/>
  <c r="F263"/>
  <c r="H75"/>
  <c r="H63"/>
  <c r="H56"/>
  <c r="F188"/>
  <c r="F226"/>
  <c r="F138"/>
  <c r="F92"/>
  <c r="G138"/>
  <c r="G92"/>
  <c r="F241"/>
  <c r="H261"/>
  <c r="H208"/>
  <c r="H33"/>
  <c r="H266"/>
  <c r="H110"/>
  <c r="H263" l="1"/>
  <c r="H188"/>
  <c r="H226"/>
  <c r="H241"/>
  <c r="H138"/>
  <c r="H92"/>
  <c r="F273" l="1"/>
  <c r="F288" s="1"/>
  <c r="G273"/>
  <c r="G288" s="1"/>
  <c r="N286" l="1"/>
  <c r="N287" s="1"/>
  <c r="Q287" s="1"/>
  <c r="K289"/>
  <c r="H273"/>
  <c r="H288" s="1"/>
  <c r="I272" i="1" l="1"/>
  <c r="I266"/>
  <c r="I222" l="1"/>
  <c r="I218"/>
  <c r="I210"/>
  <c r="I196"/>
  <c r="I224" l="1"/>
  <c r="I123"/>
  <c r="I118"/>
  <c r="I114"/>
  <c r="I108"/>
  <c r="I102"/>
  <c r="I86" l="1"/>
  <c r="G252" l="1"/>
  <c r="G251"/>
  <c r="G254" s="1"/>
  <c r="G263" s="1"/>
  <c r="G246"/>
  <c r="G249" s="1"/>
  <c r="G173" l="1"/>
  <c r="G175" s="1"/>
  <c r="G186" s="1"/>
  <c r="G113" l="1"/>
  <c r="G114" s="1"/>
  <c r="G107"/>
  <c r="G108" s="1"/>
  <c r="G101"/>
  <c r="G102" s="1"/>
  <c r="G136" s="1"/>
  <c r="G85" l="1"/>
  <c r="G86" s="1"/>
  <c r="G82"/>
  <c r="G83" s="1"/>
  <c r="G68"/>
  <c r="G69" s="1"/>
  <c r="G62"/>
  <c r="G48"/>
  <c r="G50" s="1"/>
  <c r="G36"/>
  <c r="G37" s="1"/>
  <c r="G33"/>
  <c r="G32"/>
  <c r="G34" s="1"/>
  <c r="G29"/>
  <c r="G30" s="1"/>
  <c r="G23"/>
  <c r="G20"/>
  <c r="G25" l="1"/>
  <c r="G27" s="1"/>
  <c r="G63"/>
  <c r="G90" l="1"/>
  <c r="G311" s="1"/>
  <c r="A254"/>
</calcChain>
</file>

<file path=xl/sharedStrings.xml><?xml version="1.0" encoding="utf-8"?>
<sst xmlns="http://schemas.openxmlformats.org/spreadsheetml/2006/main" count="1151" uniqueCount="581">
  <si>
    <t>Pension</t>
  </si>
  <si>
    <t xml:space="preserve">S.No. </t>
  </si>
  <si>
    <t xml:space="preserve">F.No. </t>
  </si>
  <si>
    <t>State</t>
  </si>
  <si>
    <t>Name of the Unit</t>
  </si>
  <si>
    <t>PENSION</t>
  </si>
  <si>
    <t>CICR, Nagpur</t>
  </si>
  <si>
    <t>AICRP on Cotton, CICR, Nagpur</t>
  </si>
  <si>
    <t>6(1)/2018</t>
  </si>
  <si>
    <t>Maharashtra</t>
  </si>
  <si>
    <t>ICAR0430</t>
  </si>
  <si>
    <t>CRIJAF, Barrackpore</t>
  </si>
  <si>
    <t>AINPJAF, CRIJAF, Barrackpore</t>
  </si>
  <si>
    <t>6(2)/2018</t>
  </si>
  <si>
    <t>West Bengal</t>
  </si>
  <si>
    <t>CRIJAF</t>
  </si>
  <si>
    <t>NRRI, Cuttack</t>
  </si>
  <si>
    <t>Incentivizing Research in Agriculture, NRRI, Cuttack</t>
  </si>
  <si>
    <t>6(3)/2018</t>
  </si>
  <si>
    <t>Odhisha</t>
  </si>
  <si>
    <t>CRRICUTTACK</t>
  </si>
  <si>
    <t>CTRI, Rajamundry</t>
  </si>
  <si>
    <t>NETWORK on Tobacco, CTRI, Rajamundry</t>
  </si>
  <si>
    <t>6(4)/2018</t>
  </si>
  <si>
    <t>Andhra Pradesh</t>
  </si>
  <si>
    <t>CTRI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</si>
  <si>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</si>
  <si>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</si>
  <si>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</si>
  <si>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</si>
  <si>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</si>
  <si>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</si>
  <si>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</si>
  <si>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</si>
  <si>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</si>
  <si>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</si>
  <si>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</si>
  <si>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IARI</t>
  </si>
  <si>
    <t>IGFRI, Jhansi</t>
  </si>
  <si>
    <t>AICRP on Forage Crops and Utilization, IGFRI, Jhansi</t>
  </si>
  <si>
    <t>6(6)/2018</t>
  </si>
  <si>
    <t>Uttar Pradesh</t>
  </si>
  <si>
    <t>IGFRI</t>
  </si>
  <si>
    <t>IIPR, Kanpur</t>
  </si>
  <si>
    <t>6(7)/2018</t>
  </si>
  <si>
    <t>IIPRKANPUR</t>
  </si>
  <si>
    <t>IISR, Lucknow</t>
  </si>
  <si>
    <t>AICRP on Sugercane, IISR, Lucknow</t>
  </si>
  <si>
    <t>6(8)/2018</t>
  </si>
  <si>
    <t>IISRLKO</t>
  </si>
  <si>
    <t>NBAIM, Maunath Bhanjan</t>
  </si>
  <si>
    <t>AMAAS, NBAIM, Mau</t>
  </si>
  <si>
    <t>6(9)/2018</t>
  </si>
  <si>
    <t>NBAIM</t>
  </si>
  <si>
    <t>NBPGR, New Delhi</t>
  </si>
  <si>
    <t>AICRP POTENTIAL CROP, NBPGR, New Delhi</t>
  </si>
  <si>
    <t>CRP-AGRO BIODIVERSITY, NBPGR, New Delhi</t>
  </si>
  <si>
    <t>6(10)/2018</t>
  </si>
  <si>
    <t>NBPGR</t>
  </si>
  <si>
    <t>6(11)/2018</t>
  </si>
  <si>
    <t>Tamil Nadu</t>
  </si>
  <si>
    <t>SBI, Coimbatore</t>
  </si>
  <si>
    <t>SBIICAR</t>
  </si>
  <si>
    <t>6(12)/2018</t>
  </si>
  <si>
    <t>Uttarkhand</t>
  </si>
  <si>
    <t>VPKAS, Almora</t>
  </si>
  <si>
    <t>VLAB</t>
  </si>
  <si>
    <t>NRCIPM, New Delhi</t>
  </si>
  <si>
    <t>6(13)/2018</t>
  </si>
  <si>
    <t>NCIPM</t>
  </si>
  <si>
    <t>DGR, Junagadh</t>
  </si>
  <si>
    <t>AICRP on Groudnut, DGR, Junagadh</t>
  </si>
  <si>
    <t>6(14)/2018</t>
  </si>
  <si>
    <t>Gujarat</t>
  </si>
  <si>
    <t>DGR-DBT1</t>
  </si>
  <si>
    <t>NRC Plant Biotechnology, New Delhi</t>
  </si>
  <si>
    <t>6(15)/2018</t>
  </si>
  <si>
    <t>NRCPB</t>
  </si>
  <si>
    <t>DR &amp; MR, Bharatpur</t>
  </si>
  <si>
    <t>AICRP on R&amp;M, DR &amp; MR, Bharatpur</t>
  </si>
  <si>
    <t>6(16)/2018</t>
  </si>
  <si>
    <t>Rajasthan</t>
  </si>
  <si>
    <t>ICARNRCRM</t>
  </si>
  <si>
    <t>IIMR, Hyderabad</t>
  </si>
  <si>
    <t>6(17)/2018</t>
  </si>
  <si>
    <t>Telangana</t>
  </si>
  <si>
    <t>DSRHYD</t>
  </si>
  <si>
    <t>DSR, Indore</t>
  </si>
  <si>
    <t xml:space="preserve">AICRP on Soyabean, Indore </t>
  </si>
  <si>
    <t>6(18)/2018</t>
  </si>
  <si>
    <t>Madhya Pradesh</t>
  </si>
  <si>
    <t>DSR</t>
  </si>
  <si>
    <t>NBAIR, Bengaluru</t>
  </si>
  <si>
    <t>AICRP on Biological Control, NBAIR, Benglaluru</t>
  </si>
  <si>
    <t>6(19)/2018</t>
  </si>
  <si>
    <t>Karnataka</t>
  </si>
  <si>
    <t>NBAII</t>
  </si>
  <si>
    <t>IIMR, Ludhiana</t>
  </si>
  <si>
    <t>AICRP On Maize, IIMR, Ludhiana</t>
  </si>
  <si>
    <t>6(20)/2018</t>
  </si>
  <si>
    <t>Punjab</t>
  </si>
  <si>
    <t>MAIZE</t>
  </si>
  <si>
    <t>IIOR, Hyderabad</t>
  </si>
  <si>
    <t>AICRP on Sesame &amp; Niger, IIOR, Hyderabad</t>
  </si>
  <si>
    <t>6(21)/2018</t>
  </si>
  <si>
    <t>DORH</t>
  </si>
  <si>
    <t>IIRR,  Hyderabad</t>
  </si>
  <si>
    <t>AICRP on Rice, IIRR, Hyderabad</t>
  </si>
  <si>
    <t>CRP on  Rice Biofortification, IIRR, Hyderabad</t>
  </si>
  <si>
    <t>6(22)/2018</t>
  </si>
  <si>
    <t>DRR</t>
  </si>
  <si>
    <t>IIWBR,  Karnal</t>
  </si>
  <si>
    <t>AICRP on Wheat &amp; Barley, IIWBR, Karnal</t>
  </si>
  <si>
    <t>6(23)/2018</t>
  </si>
  <si>
    <t>Haryana</t>
  </si>
  <si>
    <t>DWRKAR</t>
  </si>
  <si>
    <t>IISS, Maunath Bhanjan</t>
  </si>
  <si>
    <t>6(24)/2018</t>
  </si>
  <si>
    <t>AOSDSR</t>
  </si>
  <si>
    <t>6(26)/2018</t>
  </si>
  <si>
    <t>Chattisgarh</t>
  </si>
  <si>
    <t>NIBSM, Raipur</t>
  </si>
  <si>
    <t>NIBSM</t>
  </si>
  <si>
    <t>6(27)/2018</t>
  </si>
  <si>
    <t>Jharkahand</t>
  </si>
  <si>
    <t>IIAB, Ranchi</t>
  </si>
  <si>
    <t>ININ00000004</t>
  </si>
  <si>
    <t>6(70)/2018</t>
  </si>
  <si>
    <t>CAZRIJODHPUR</t>
  </si>
  <si>
    <t xml:space="preserve">Total Crop Sciences </t>
  </si>
  <si>
    <t>6(28)/2018</t>
  </si>
  <si>
    <t>Andhamand  &amp; Nicobar Islands</t>
  </si>
  <si>
    <t>CIARI, Port Blair</t>
  </si>
  <si>
    <t>CARIPORT</t>
  </si>
  <si>
    <t>CIAH, Bikaner</t>
  </si>
  <si>
    <t>AICRP on AZF, CIAH, Bikaner</t>
  </si>
  <si>
    <t>6(29)/2018</t>
  </si>
  <si>
    <t>CIAH</t>
  </si>
  <si>
    <t>6(30)/2018</t>
  </si>
  <si>
    <t>CISH, Lucknow</t>
  </si>
  <si>
    <t>CISH123</t>
  </si>
  <si>
    <t>6(31)/2018</t>
  </si>
  <si>
    <t>Jammu &amp; Kashmir</t>
  </si>
  <si>
    <t>CITH, Srinagar</t>
  </si>
  <si>
    <t>CITH</t>
  </si>
  <si>
    <t>CPCRI, Kasaragod</t>
  </si>
  <si>
    <t>AICRP on Palms, CPCRI, Kasaragod</t>
  </si>
  <si>
    <t>6(32)/2018</t>
  </si>
  <si>
    <t>Kerala</t>
  </si>
  <si>
    <t>CPCRI</t>
  </si>
  <si>
    <t>CPRI, Shimla</t>
  </si>
  <si>
    <t>AICRP on Potato, CPRI, Shimla</t>
  </si>
  <si>
    <t>6(33)/2018</t>
  </si>
  <si>
    <t>Himachal Pradesh</t>
  </si>
  <si>
    <t>CPRI</t>
  </si>
  <si>
    <t>CTCRI, Thiruvanthapuram</t>
  </si>
  <si>
    <t>AICRP on Tuber Crops, CTCRI, Thiruvanthapuram</t>
  </si>
  <si>
    <t>6(34)/2018</t>
  </si>
  <si>
    <t>CTCRI</t>
  </si>
  <si>
    <t>IIHR, Bangalore</t>
  </si>
  <si>
    <t>AICRP on Fruit, IIHR, Bangalore</t>
  </si>
  <si>
    <t>6(35)/2018</t>
  </si>
  <si>
    <t>IIHR</t>
  </si>
  <si>
    <t>IISR, Calicut</t>
  </si>
  <si>
    <t>AICRP on Spices, IISR, Calicut</t>
  </si>
  <si>
    <t>6(36)/2018</t>
  </si>
  <si>
    <t>IISR</t>
  </si>
  <si>
    <t>IIVR, Varanasi</t>
  </si>
  <si>
    <t>AICRP on Vegetables, IIVR, Varanasi</t>
  </si>
  <si>
    <t>6(37)/2018</t>
  </si>
  <si>
    <t>IIVR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</si>
  <si>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</si>
  <si>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</si>
  <si>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</si>
  <si>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</si>
  <si>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</si>
  <si>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6(40)/2018</t>
  </si>
  <si>
    <t>CCRI, Nagpur</t>
  </si>
  <si>
    <t>NRCC0400</t>
  </si>
  <si>
    <t>6(41)/2018</t>
  </si>
  <si>
    <t>NRC For Grapes, Pune</t>
  </si>
  <si>
    <t>NRCG</t>
  </si>
  <si>
    <t>DMAPR, Anand</t>
  </si>
  <si>
    <t>AICRP on MAP &amp; Betelvine, DMAPR, Anand</t>
  </si>
  <si>
    <t>6(42)/2018</t>
  </si>
  <si>
    <t>NRCMAP</t>
  </si>
  <si>
    <t>Dte. on Mushroom, Solan</t>
  </si>
  <si>
    <t>AICRP on Mushroom, DMR, Solan</t>
  </si>
  <si>
    <t>6(43)/2018</t>
  </si>
  <si>
    <t>DMRS</t>
  </si>
  <si>
    <t>6(44)/2018</t>
  </si>
  <si>
    <t>IIOPR, Pedavegi</t>
  </si>
  <si>
    <t>DOPR1</t>
  </si>
  <si>
    <t>6(45)/2018</t>
  </si>
  <si>
    <t>Dte. on Onion &amp; Garlic, Pune</t>
  </si>
  <si>
    <t>MHPU00014556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</si>
  <si>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</si>
  <si>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</si>
  <si>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</si>
  <si>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</si>
  <si>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</si>
  <si>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</si>
  <si>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</si>
  <si>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</si>
  <si>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LITCHI</t>
  </si>
  <si>
    <t>6(49)/2018</t>
  </si>
  <si>
    <t>NRC for Pomegranate, Solapur</t>
  </si>
  <si>
    <t>MHSO00011522</t>
  </si>
  <si>
    <t>Dte. of Floriculture, Pune</t>
  </si>
  <si>
    <t>AICRP on Floriculture, Dte. of Floriculture, Pune</t>
  </si>
  <si>
    <t>6(50)/2018</t>
  </si>
  <si>
    <t>MHPU00014503</t>
  </si>
  <si>
    <t xml:space="preserve">Total HORTICULTURAL SCIENCES </t>
  </si>
  <si>
    <t>6(51)/2018</t>
  </si>
  <si>
    <t>CARI, Izatnagar</t>
  </si>
  <si>
    <t>CARI</t>
  </si>
  <si>
    <t>CIRB, Hissar</t>
  </si>
  <si>
    <t>Network Project on Baffaloes, CIRB, Hissar</t>
  </si>
  <si>
    <t>6(52)/2018</t>
  </si>
  <si>
    <t>CIRB</t>
  </si>
  <si>
    <t>CIRG, Makhdoom</t>
  </si>
  <si>
    <t>AICRP on Goats, CIRG, Makhdoom</t>
  </si>
  <si>
    <t>6(53)/2018</t>
  </si>
  <si>
    <t>CIRG</t>
  </si>
  <si>
    <t>CSWRI, Avikanagar</t>
  </si>
  <si>
    <t>AICRP on Mega Sheep Seed Project, CSWRI, Avikanagar</t>
  </si>
  <si>
    <t>Network on Sheep Improvement, CSWRI, Avikanagar</t>
  </si>
  <si>
    <t>6(54)/2018</t>
  </si>
  <si>
    <t>CSWRI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</si>
  <si>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</si>
  <si>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</si>
  <si>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</si>
  <si>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</si>
  <si>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</si>
  <si>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</si>
  <si>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</si>
  <si>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</si>
  <si>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</si>
  <si>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</si>
  <si>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IVRI</t>
  </si>
  <si>
    <t>6(56)/2018</t>
  </si>
  <si>
    <t>NIHSAD, Bhopal</t>
  </si>
  <si>
    <t>HSADL</t>
  </si>
  <si>
    <t>NBAGR, Karnal</t>
  </si>
  <si>
    <t>Network Project on Animal Genetic Resources, NBAGR, Karnal</t>
  </si>
  <si>
    <t>6(57)/2018</t>
  </si>
  <si>
    <t>NBAGR</t>
  </si>
  <si>
    <t>6(58)/2018</t>
  </si>
  <si>
    <t>NDRI, Karnal</t>
  </si>
  <si>
    <t>NDRI</t>
  </si>
  <si>
    <t>NIANP, Bangalore</t>
  </si>
  <si>
    <t>AICRP ON NPAERP + OP on Methan Emission, NIANP, Bangalore</t>
  </si>
  <si>
    <t>6(59)/2018</t>
  </si>
  <si>
    <t>NIANP</t>
  </si>
  <si>
    <t>6(60)/2018</t>
  </si>
  <si>
    <t>NRC on Camel, Bikaner</t>
  </si>
  <si>
    <t>NRCCB</t>
  </si>
  <si>
    <t>NRC on Equines, Hissar</t>
  </si>
  <si>
    <t>National Centre for  Veterinary Type Culture Collection, NRC on Equines, Hissar</t>
  </si>
  <si>
    <t>6(61)/2018</t>
  </si>
  <si>
    <t>NRCE</t>
  </si>
  <si>
    <t>6(62)/2018</t>
  </si>
  <si>
    <t>NRC on Meat, Hyderabad</t>
  </si>
  <si>
    <t>NRCM</t>
  </si>
  <si>
    <t>6(63)/2018</t>
  </si>
  <si>
    <t>Nagaland</t>
  </si>
  <si>
    <t>NRC on Mithun</t>
  </si>
  <si>
    <t>NRCMJPN</t>
  </si>
  <si>
    <t>NRC on Pig, Guwahati</t>
  </si>
  <si>
    <t>AICRP on Pig, NRC on Pig, Guwahati</t>
  </si>
  <si>
    <t>Mega seed on Pig, NRC on Pig, Guwahati</t>
  </si>
  <si>
    <t>6(64)/2018</t>
  </si>
  <si>
    <t>Assam</t>
  </si>
  <si>
    <t>NRCPIG</t>
  </si>
  <si>
    <t>6(65)/2018</t>
  </si>
  <si>
    <t>Arunachal Pradesh</t>
  </si>
  <si>
    <t>NRC on Yak, Dirang</t>
  </si>
  <si>
    <t>NRCY</t>
  </si>
  <si>
    <t>6(66)/2018</t>
  </si>
  <si>
    <t>NIVEDI, Bengalore</t>
  </si>
  <si>
    <t>PDADMAS</t>
  </si>
  <si>
    <t>CIRC, Meerut</t>
  </si>
  <si>
    <t>AICRP on Cattle, CIRC, Meerut</t>
  </si>
  <si>
    <t>6(67)/2018</t>
  </si>
  <si>
    <t>pdcattle</t>
  </si>
  <si>
    <t>6(68)/2018</t>
  </si>
  <si>
    <t>Uttarakhand</t>
  </si>
  <si>
    <t>Dte. Of Foot &amp; Mouth Disease, Mukteswar</t>
  </si>
  <si>
    <t>pdfmd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</si>
  <si>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</si>
  <si>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</si>
  <si>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</si>
  <si>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</si>
  <si>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PDP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</si>
  <si>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</si>
  <si>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</si>
  <si>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</si>
  <si>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</si>
  <si>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</si>
  <si>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</si>
  <si>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CRIDA</t>
  </si>
  <si>
    <t>6(72)/2018</t>
  </si>
  <si>
    <t>IIS &amp; WC (CS &amp; WCR &amp; TI), Dehradun</t>
  </si>
  <si>
    <t>CSWCRTIFPARP</t>
  </si>
  <si>
    <t>CSSRI, Karnal</t>
  </si>
  <si>
    <t>PCU-SAS, CSSRI, Karnal</t>
  </si>
  <si>
    <t>6(73)/2018</t>
  </si>
  <si>
    <t>CSRI</t>
  </si>
  <si>
    <t>6(74)/2018</t>
  </si>
  <si>
    <t>Meghalaya</t>
  </si>
  <si>
    <t>ICAR RC For  NEH Region.,Barapani</t>
  </si>
  <si>
    <t>ICARNEH</t>
  </si>
  <si>
    <t>6(75)/2018</t>
  </si>
  <si>
    <t>ICAR Res. Complex for Eastern Region, Patna</t>
  </si>
  <si>
    <t>IRCER</t>
  </si>
  <si>
    <t>6(76)/2018</t>
  </si>
  <si>
    <t>Goa</t>
  </si>
  <si>
    <t>CCARI (ICAR Res. Complex),  Goa</t>
  </si>
  <si>
    <t>ICARRCG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</si>
  <si>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</si>
  <si>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</si>
  <si>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</si>
  <si>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</si>
  <si>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</si>
  <si>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</si>
  <si>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</si>
  <si>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IISSBHOPAL</t>
  </si>
  <si>
    <t>6(78)/2018</t>
  </si>
  <si>
    <t>NBSS &amp; LUP, Nagpur</t>
  </si>
  <si>
    <t>NBSSLUP</t>
  </si>
  <si>
    <t>CARI,Jhansi</t>
  </si>
  <si>
    <t>AICRP on Agroforestry, CARI, Jhansi</t>
  </si>
  <si>
    <t>6(79)/2018</t>
  </si>
  <si>
    <t>NRCAF</t>
  </si>
  <si>
    <t>IIWM, Bhubaneshwar</t>
  </si>
  <si>
    <t>AICRP on IWM,  IIWM, Bhubaneshwar</t>
  </si>
  <si>
    <t>CRP on Water, IIWM, Bhubaneshwar</t>
  </si>
  <si>
    <t>6(80)/2018</t>
  </si>
  <si>
    <t>DWM</t>
  </si>
  <si>
    <t>6(81)/2018</t>
  </si>
  <si>
    <t>BREC00004661</t>
  </si>
  <si>
    <t>Dte. Of Weed Research, Jabalpur</t>
  </si>
  <si>
    <t>AICRP on Weed Management, DWR, Jabalpur</t>
  </si>
  <si>
    <t>6(82)/2018</t>
  </si>
  <si>
    <t>VC00119625</t>
  </si>
  <si>
    <t>IIFSR, Modipuram</t>
  </si>
  <si>
    <t>AICRP on Integragted Farming System, IIFSR, Modipuram</t>
  </si>
  <si>
    <t>Network Project on Organic Farming, IIFSR, Modipuram</t>
  </si>
  <si>
    <t>6(83)/2018</t>
  </si>
  <si>
    <t>IIFSR</t>
  </si>
  <si>
    <t>6(84)/2018</t>
  </si>
  <si>
    <t>NIASM, Baramati</t>
  </si>
  <si>
    <t>NIASM</t>
  </si>
  <si>
    <t>TOTAL NRM DIVISION</t>
  </si>
  <si>
    <t>NICRA,  Hyderabad</t>
  </si>
  <si>
    <t>6(85)/2018</t>
  </si>
  <si>
    <t>TOTAL CRAI/NICRA</t>
  </si>
  <si>
    <t>CIBA, Chennai</t>
  </si>
  <si>
    <t>AINP on Fish Health,  CIBA, Chennai</t>
  </si>
  <si>
    <t>6(86)/2018</t>
  </si>
  <si>
    <t>CIBA</t>
  </si>
  <si>
    <t>6(87)/2018</t>
  </si>
  <si>
    <t>CIFRI, Barrackpore</t>
  </si>
  <si>
    <t>6(88)/2018</t>
  </si>
  <si>
    <t>CIFA, Bhubaneshwar</t>
  </si>
  <si>
    <t>CIFA</t>
  </si>
  <si>
    <t>6(89)/2018</t>
  </si>
  <si>
    <t>CIFE, Mumbai</t>
  </si>
  <si>
    <t>CIFE</t>
  </si>
  <si>
    <t>6(90)/2018</t>
  </si>
  <si>
    <t>CIFT, Kochi</t>
  </si>
  <si>
    <t>CIFT</t>
  </si>
  <si>
    <t>CMFRI, Kochi</t>
  </si>
  <si>
    <t xml:space="preserve"> ANIP Mericulture, CMFRI, Kochi</t>
  </si>
  <si>
    <t>6(91)/2018</t>
  </si>
  <si>
    <t>CMFRI</t>
  </si>
  <si>
    <t xml:space="preserve">NBFGR, Lucknow </t>
  </si>
  <si>
    <t xml:space="preserve">CRP Genomics, NBFGR, Lucknow </t>
  </si>
  <si>
    <t>6(92)/2018</t>
  </si>
  <si>
    <t>NBFGR</t>
  </si>
  <si>
    <t>6(93)/2018</t>
  </si>
  <si>
    <t>Dte. Of Coldwater Fisheries Research, Bhimtal</t>
  </si>
  <si>
    <t>DCFR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</si>
  <si>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</si>
  <si>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</si>
  <si>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</si>
  <si>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</si>
  <si>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</si>
  <si>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</si>
  <si>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</si>
  <si>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</si>
  <si>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</si>
  <si>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>CIAEBPL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</si>
  <si>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</si>
  <si>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</si>
  <si>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</si>
  <si>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</si>
  <si>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</si>
  <si>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>CIPHET</t>
  </si>
  <si>
    <t xml:space="preserve">CIRCOT, Mumbai </t>
  </si>
  <si>
    <t>CRP on Natural Fibres, CIRCOT, Mumbai</t>
  </si>
  <si>
    <t>6(96)/2018</t>
  </si>
  <si>
    <t>CIRCOT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</si>
  <si>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</si>
  <si>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</si>
  <si>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</si>
  <si>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</si>
  <si>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</si>
  <si>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SBIN0009011</t>
  </si>
  <si>
    <t>6(98)/2018</t>
  </si>
  <si>
    <t xml:space="preserve">NIRJAFT, Kolkata </t>
  </si>
  <si>
    <t>NIRJAFT</t>
  </si>
  <si>
    <t>TOTAL AGRICULTURAL ENGINEERING</t>
  </si>
  <si>
    <t>6(99)/2018</t>
  </si>
  <si>
    <t>IASRI including CABin, New Delhi</t>
  </si>
  <si>
    <t>IASRI</t>
  </si>
  <si>
    <t>6(100)/2018</t>
  </si>
  <si>
    <t>NIAP &amp; PR, New Delhi</t>
  </si>
  <si>
    <t>NCAP</t>
  </si>
  <si>
    <t>TOTAL ECO. STATISTICS &amp;MANAGEMENT</t>
  </si>
  <si>
    <t>6(101)/2018</t>
  </si>
  <si>
    <t>NAARM, Hyderabad</t>
  </si>
  <si>
    <t>NAARM</t>
  </si>
  <si>
    <t xml:space="preserve">CIWA, Bhubaneshwar </t>
  </si>
  <si>
    <t>AICRP on Home Science, CIWA, Bhubaneshwar</t>
  </si>
  <si>
    <t>6(103)/2018</t>
  </si>
  <si>
    <t>DRWA</t>
  </si>
  <si>
    <t>6(102)/2018</t>
  </si>
  <si>
    <t>Agricultural Education</t>
  </si>
  <si>
    <t>DLIN00000307</t>
  </si>
  <si>
    <t>TOTAL AG. EDUCATION DIVISION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</si>
  <si>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</si>
  <si>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</si>
  <si>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</si>
  <si>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</si>
  <si>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</si>
  <si>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</si>
  <si>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</si>
  <si>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</si>
  <si>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</si>
  <si>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</si>
  <si>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</si>
  <si>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</si>
  <si>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</si>
  <si>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</si>
  <si>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</si>
  <si>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6(107)/2018</t>
  </si>
  <si>
    <t>NAIF, New Delhi</t>
  </si>
  <si>
    <t>TOTAL ICAR HQRS.</t>
  </si>
  <si>
    <t>6(108)/2018</t>
  </si>
  <si>
    <t>NASF</t>
  </si>
  <si>
    <t>DLIN00000356</t>
  </si>
  <si>
    <t xml:space="preserve">TOTAL NASF </t>
  </si>
  <si>
    <t>6(109)/2018</t>
  </si>
  <si>
    <t xml:space="preserve">DKMA, New Delhi </t>
  </si>
  <si>
    <t>DLND00001925</t>
  </si>
  <si>
    <t>6(110)/2018</t>
  </si>
  <si>
    <t>ATARI ZONE-I, Ludhiana</t>
  </si>
  <si>
    <t>PBLU00001252</t>
  </si>
  <si>
    <t>6(111)/2018</t>
  </si>
  <si>
    <t>ATARI ZONE-II, Jodhpur</t>
  </si>
  <si>
    <t>RJJO00006157</t>
  </si>
  <si>
    <t>6(112)/2018</t>
  </si>
  <si>
    <t>ATARI ZONE-III, Kanpur</t>
  </si>
  <si>
    <t>UPKS00005951</t>
  </si>
  <si>
    <t>6(113)/2018</t>
  </si>
  <si>
    <t>ATARI ZONE-IV, Patna</t>
  </si>
  <si>
    <t>BRPA00005506</t>
  </si>
  <si>
    <t>6(114)/2018</t>
  </si>
  <si>
    <t>ATARI ZONE-V, Kolkata</t>
  </si>
  <si>
    <t>WBPN00007525</t>
  </si>
  <si>
    <t>6(115)/2018</t>
  </si>
  <si>
    <t>ATARI ZONE-VI, Guwahati</t>
  </si>
  <si>
    <t>ASKR00008584</t>
  </si>
  <si>
    <t>6(116)/2018</t>
  </si>
  <si>
    <t>ATARI ZONE-VII, Barapani</t>
  </si>
  <si>
    <t>MLRB00001040</t>
  </si>
  <si>
    <t>6(117)/2018</t>
  </si>
  <si>
    <t>ATARI ZONE-VIII, Pune</t>
  </si>
  <si>
    <t>MHPU00014544</t>
  </si>
  <si>
    <t>6(118)/2018</t>
  </si>
  <si>
    <t>ATARI ZONE-IX, Jabalpur</t>
  </si>
  <si>
    <t>MPJA00004614</t>
  </si>
  <si>
    <t>6(119)/2018</t>
  </si>
  <si>
    <t>ATARI ZONE-X, Hyderabad</t>
  </si>
  <si>
    <t>TLHY00000637</t>
  </si>
  <si>
    <t>6(120)/2018</t>
  </si>
  <si>
    <t>ATARI ZONE-XI, Bengalore</t>
  </si>
  <si>
    <t>KABN00002107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</si>
  <si>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</si>
  <si>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</si>
  <si>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</si>
  <si>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</si>
  <si>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</si>
  <si>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</si>
  <si>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6(124)/2018</t>
  </si>
  <si>
    <t>NAHEP (EAP)</t>
  </si>
  <si>
    <t>GRAND TOTAL</t>
  </si>
  <si>
    <t xml:space="preserve">SALARY 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</si>
  <si>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</si>
  <si>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</si>
  <si>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</si>
  <si>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</si>
  <si>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</si>
  <si>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</si>
  <si>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</si>
  <si>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</si>
  <si>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</si>
  <si>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</si>
  <si>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</si>
  <si>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Total</t>
  </si>
  <si>
    <t>Salary</t>
  </si>
  <si>
    <t>NRC on Integrated Farming, Motihari (MGIFRI)</t>
  </si>
  <si>
    <t>a</t>
  </si>
  <si>
    <t>b</t>
  </si>
  <si>
    <t>BUDGET SECTION</t>
  </si>
  <si>
    <t>Amount (Rs in lakh)</t>
  </si>
  <si>
    <t>PFMS Unique Code</t>
  </si>
  <si>
    <t xml:space="preserve">Account No. </t>
  </si>
  <si>
    <t>c</t>
  </si>
  <si>
    <t>SANCTION NO.</t>
  </si>
  <si>
    <t>AICRP on Honey Bee &amp; Pollinators, IARI, New Delhi</t>
  </si>
  <si>
    <t>JHHA00006159</t>
  </si>
  <si>
    <t>10672101118</t>
  </si>
  <si>
    <t>AICRP on Sugarcane, IISR, Lucknow</t>
  </si>
  <si>
    <t>IISR LUCKNOW</t>
  </si>
  <si>
    <t>NCIPM, New Delhi</t>
  </si>
  <si>
    <t>National inst. ofPlant Biotechnology, New Delhi</t>
  </si>
  <si>
    <t>IIMR HYDERABAD</t>
  </si>
  <si>
    <t>AICRP On Maize, IIMR, New Delhi</t>
  </si>
  <si>
    <t>IIMR LUDHIANA</t>
  </si>
  <si>
    <t>IISS MAU</t>
  </si>
  <si>
    <t>IISR CALICUT</t>
  </si>
  <si>
    <t>DTE CASHEW RESEARCH</t>
  </si>
  <si>
    <t>CAJURES</t>
  </si>
  <si>
    <t>DMR SOLAN</t>
  </si>
  <si>
    <t>NRCSS</t>
  </si>
  <si>
    <t>DTE FLORICULTURE PUNE</t>
  </si>
  <si>
    <t>10672101117</t>
  </si>
  <si>
    <t>10672101114</t>
  </si>
  <si>
    <t>10672101112</t>
  </si>
  <si>
    <t>NRC PIG</t>
  </si>
  <si>
    <t>CIRC MEERUT</t>
  </si>
  <si>
    <t>C</t>
  </si>
  <si>
    <t>10672101115</t>
  </si>
  <si>
    <t>IISS BHOPAL</t>
  </si>
  <si>
    <t>10672101111</t>
  </si>
  <si>
    <t>CAFRI,Jhansi</t>
  </si>
  <si>
    <t>NRC on Integrated Farming (Mahtma Gandhi Institute of Integrated Farming), Motihari</t>
  </si>
  <si>
    <t>DTW WEED RESEARCH</t>
  </si>
  <si>
    <t>D</t>
  </si>
  <si>
    <t>ICARUNITCIFRI</t>
  </si>
  <si>
    <t>E</t>
  </si>
  <si>
    <t>NINFET, Kolkata</t>
  </si>
  <si>
    <t>F</t>
  </si>
  <si>
    <t>10672101113</t>
  </si>
  <si>
    <t>G</t>
  </si>
  <si>
    <t>Strengthening and Development of Higher Agricultural Education in India</t>
  </si>
  <si>
    <t>10672101002</t>
  </si>
  <si>
    <t>H</t>
  </si>
  <si>
    <t>I</t>
  </si>
  <si>
    <t>ININ00006298</t>
  </si>
  <si>
    <t>10672101109</t>
  </si>
  <si>
    <t>J</t>
  </si>
  <si>
    <t xml:space="preserve"> NASF</t>
  </si>
  <si>
    <t>10672101103</t>
  </si>
  <si>
    <t xml:space="preserve">
10672101098
</t>
  </si>
  <si>
    <t>K</t>
  </si>
  <si>
    <t>L</t>
  </si>
  <si>
    <t xml:space="preserve">  (RAKESH KUMAR)</t>
  </si>
  <si>
    <t>(KUNAL KALIA)</t>
  </si>
  <si>
    <t>(SO BUDGET)</t>
  </si>
  <si>
    <t>Sr.F&amp;AO Budget</t>
  </si>
  <si>
    <t>assam</t>
  </si>
  <si>
    <t>A Combined  bill for funds for the month of February, 2023 under Salary and Pension (1270) as per TSA System</t>
  </si>
  <si>
    <t>DOC NO. ICAR/FIN/01-04-77</t>
  </si>
  <si>
    <t>34869342..34873094</t>
  </si>
  <si>
    <t>PAY FOR RS.490,30,20,000/- (RUPEES FOUR HUNDRED NINETY CRORE THIRTY LAKH AND TWENTY THOUSAND ONLY)</t>
  </si>
  <si>
    <t>BE 2023-24 (budget circular)</t>
  </si>
  <si>
    <t>(amount in lakh)</t>
  </si>
  <si>
    <t xml:space="preserve">March, 2023 paid in April 2023 on 31.03.2023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</si>
</sst>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Times New Roman"/>
      <family val="1"/>
    </font>
    <font>
      <b/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2"/>
      <color rgb="FF222222"/>
      <name val="Times New Roman"/>
      <family val="1"/>
    </font>
    <font>
      <b/>
      <sz val="11"/>
      <color theme="1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Calibri"/>
      <family val="2"/>
    </font>
    <font>
      <sz val="11"/>
      <color rgb="FF9C0006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4" fillId="16" borderId="0" applyNumberFormat="0" applyBorder="0" applyAlignment="0" applyProtection="0"/>
  </cellStyleXfs>
  <cellXfs count="240">
    <xf numFmtId="0" fontId="0" fillId="0" borderId="0" xfId="0"/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5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0" fontId="3" fillId="6" borderId="1" xfId="0" applyNumberFormat="1" applyFont="1" applyFill="1" applyBorder="1" applyAlignment="1" applyProtection="1">
      <alignment horizontal="center" vertical="top"/>
    </xf>
    <xf numFmtId="0" fontId="3" fillId="6" borderId="5" xfId="0" applyNumberFormat="1" applyFont="1" applyFill="1" applyBorder="1" applyAlignment="1" applyProtection="1">
      <alignment horizontal="center" vertical="top"/>
    </xf>
    <xf numFmtId="2" fontId="2" fillId="6" borderId="1" xfId="0" applyNumberFormat="1" applyFont="1" applyFill="1" applyBorder="1" applyAlignment="1" applyProtection="1">
      <alignment horizontal="left" vertical="top" wrapText="1"/>
    </xf>
    <xf numFmtId="2" fontId="1" fillId="6" borderId="1" xfId="0" applyNumberFormat="1" applyFont="1" applyFill="1" applyBorder="1" applyAlignment="1">
      <alignment vertical="top"/>
    </xf>
    <xf numFmtId="0" fontId="3" fillId="7" borderId="1" xfId="0" applyNumberFormat="1" applyFont="1" applyFill="1" applyBorder="1" applyAlignment="1" applyProtection="1">
      <alignment horizontal="center" vertical="top"/>
    </xf>
    <xf numFmtId="2" fontId="2" fillId="7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2" fontId="5" fillId="0" borderId="1" xfId="0" applyNumberFormat="1" applyFont="1" applyBorder="1" applyAlignment="1" applyProtection="1">
      <alignment horizontal="left" vertical="top" wrapText="1"/>
    </xf>
    <xf numFmtId="0" fontId="4" fillId="7" borderId="1" xfId="0" applyNumberFormat="1" applyFont="1" applyFill="1" applyBorder="1" applyAlignment="1" applyProtection="1">
      <alignment horizontal="center" vertical="top"/>
    </xf>
    <xf numFmtId="0" fontId="4" fillId="7" borderId="5" xfId="0" applyNumberFormat="1" applyFont="1" applyFill="1" applyBorder="1" applyAlignment="1" applyProtection="1">
      <alignment horizontal="center" vertical="top"/>
    </xf>
    <xf numFmtId="2" fontId="5" fillId="7" borderId="1" xfId="0" applyNumberFormat="1" applyFont="1" applyFill="1" applyBorder="1" applyAlignment="1" applyProtection="1">
      <alignment horizontal="left" vertical="top" wrapText="1"/>
    </xf>
    <xf numFmtId="0" fontId="4" fillId="8" borderId="1" xfId="0" applyNumberFormat="1" applyFont="1" applyFill="1" applyBorder="1" applyAlignment="1" applyProtection="1">
      <alignment horizontal="center" vertical="top"/>
    </xf>
    <xf numFmtId="2" fontId="5" fillId="8" borderId="1" xfId="0" applyNumberFormat="1" applyFont="1" applyFill="1" applyBorder="1" applyAlignment="1" applyProtection="1">
      <alignment horizontal="left" vertical="top" wrapText="1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9" borderId="1" xfId="0" applyNumberFormat="1" applyFont="1" applyFill="1" applyBorder="1" applyAlignment="1" applyProtection="1">
      <alignment horizontal="center" vertical="top"/>
    </xf>
    <xf numFmtId="0" fontId="3" fillId="9" borderId="5" xfId="0" applyNumberFormat="1" applyFont="1" applyFill="1" applyBorder="1" applyAlignment="1" applyProtection="1">
      <alignment horizontal="center" vertical="top"/>
    </xf>
    <xf numFmtId="2" fontId="2" fillId="9" borderId="1" xfId="0" applyNumberFormat="1" applyFont="1" applyFill="1" applyBorder="1" applyAlignment="1" applyProtection="1">
      <alignment horizontal="left" vertical="top" wrapText="1"/>
    </xf>
    <xf numFmtId="2" fontId="0" fillId="9" borderId="1" xfId="0" applyNumberFormat="1" applyFont="1" applyFill="1" applyBorder="1" applyAlignment="1">
      <alignment vertical="top"/>
    </xf>
    <xf numFmtId="0" fontId="4" fillId="6" borderId="1" xfId="0" applyNumberFormat="1" applyFont="1" applyFill="1" applyBorder="1" applyAlignment="1" applyProtection="1">
      <alignment horizontal="center" vertical="top"/>
    </xf>
    <xf numFmtId="0" fontId="4" fillId="6" borderId="5" xfId="0" applyNumberFormat="1" applyFont="1" applyFill="1" applyBorder="1" applyAlignment="1" applyProtection="1">
      <alignment horizontal="center" vertical="top"/>
    </xf>
    <xf numFmtId="2" fontId="5" fillId="6" borderId="1" xfId="0" applyNumberFormat="1" applyFont="1" applyFill="1" applyBorder="1" applyAlignment="1" applyProtection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center" vertical="top"/>
    </xf>
    <xf numFmtId="0" fontId="3" fillId="8" borderId="1" xfId="0" applyNumberFormat="1" applyFont="1" applyFill="1" applyBorder="1" applyAlignment="1" applyProtection="1">
      <alignment horizontal="center" vertical="top"/>
    </xf>
    <xf numFmtId="2" fontId="2" fillId="8" borderId="1" xfId="0" applyNumberFormat="1" applyFont="1" applyFill="1" applyBorder="1" applyAlignment="1" applyProtection="1">
      <alignment horizontal="left" vertical="top" wrapText="1"/>
    </xf>
    <xf numFmtId="2" fontId="7" fillId="7" borderId="1" xfId="0" applyNumberFormat="1" applyFont="1" applyFill="1" applyBorder="1" applyAlignment="1"/>
    <xf numFmtId="2" fontId="1" fillId="9" borderId="1" xfId="0" applyNumberFormat="1" applyFont="1" applyFill="1" applyBorder="1" applyAlignment="1">
      <alignment vertical="top"/>
    </xf>
    <xf numFmtId="2" fontId="1" fillId="6" borderId="1" xfId="0" applyNumberFormat="1" applyFont="1" applyFill="1" applyBorder="1" applyAlignment="1" applyProtection="1">
      <alignment horizontal="left" vertical="top"/>
    </xf>
    <xf numFmtId="0" fontId="4" fillId="5" borderId="1" xfId="0" applyNumberFormat="1" applyFont="1" applyFill="1" applyBorder="1" applyAlignment="1" applyProtection="1">
      <alignment horizontal="center" vertical="top"/>
    </xf>
    <xf numFmtId="2" fontId="3" fillId="5" borderId="5" xfId="0" applyNumberFormat="1" applyFont="1" applyFill="1" applyBorder="1" applyAlignment="1" applyProtection="1">
      <alignment horizontal="center" vertical="top"/>
    </xf>
    <xf numFmtId="2" fontId="5" fillId="5" borderId="1" xfId="0" applyNumberFormat="1" applyFont="1" applyFill="1" applyBorder="1" applyAlignment="1" applyProtection="1">
      <alignment horizontal="left" vertical="top" wrapText="1"/>
    </xf>
    <xf numFmtId="0" fontId="4" fillId="5" borderId="5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center" vertical="top"/>
    </xf>
    <xf numFmtId="0" fontId="0" fillId="0" borderId="5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left" vertical="top" wrapText="1"/>
    </xf>
    <xf numFmtId="2" fontId="1" fillId="4" borderId="1" xfId="0" applyNumberFormat="1" applyFont="1" applyFill="1" applyBorder="1" applyAlignment="1">
      <alignment vertical="top" wrapText="1"/>
    </xf>
    <xf numFmtId="2" fontId="0" fillId="0" borderId="0" xfId="0" applyNumberFormat="1"/>
    <xf numFmtId="2" fontId="0" fillId="0" borderId="1" xfId="0" applyNumberFormat="1" applyBorder="1"/>
    <xf numFmtId="0" fontId="1" fillId="0" borderId="0" xfId="0" applyFont="1"/>
    <xf numFmtId="0" fontId="4" fillId="2" borderId="1" xfId="0" applyNumberFormat="1" applyFont="1" applyFill="1" applyBorder="1" applyAlignment="1" applyProtection="1">
      <alignment horizontal="center" vertical="top"/>
    </xf>
    <xf numFmtId="0" fontId="0" fillId="2" borderId="0" xfId="0" applyFill="1"/>
    <xf numFmtId="0" fontId="12" fillId="0" borderId="0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2" fontId="13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/>
    <xf numFmtId="0" fontId="14" fillId="0" borderId="5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3" borderId="1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3" borderId="1" xfId="0" applyNumberFormat="1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vertical="center" wrapText="1"/>
    </xf>
    <xf numFmtId="2" fontId="8" fillId="0" borderId="10" xfId="0" applyNumberFormat="1" applyFont="1" applyBorder="1" applyAlignment="1" applyProtection="1">
      <alignment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13" fillId="0" borderId="10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 applyProtection="1">
      <alignment vertical="top" wrapText="1"/>
    </xf>
    <xf numFmtId="0" fontId="12" fillId="0" borderId="5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vertical="top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5" xfId="0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2" fontId="15" fillId="0" borderId="1" xfId="0" applyNumberFormat="1" applyFont="1" applyBorder="1" applyAlignment="1" applyProtection="1">
      <alignment vertical="top" wrapText="1"/>
    </xf>
    <xf numFmtId="2" fontId="16" fillId="11" borderId="10" xfId="0" applyNumberFormat="1" applyFont="1" applyFill="1" applyBorder="1" applyAlignment="1" applyProtection="1">
      <alignment vertical="top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/>
    </xf>
    <xf numFmtId="0" fontId="12" fillId="3" borderId="10" xfId="0" applyNumberFormat="1" applyFont="1" applyFill="1" applyBorder="1" applyAlignment="1" applyProtection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2" fontId="10" fillId="12" borderId="1" xfId="0" applyNumberFormat="1" applyFont="1" applyFill="1" applyBorder="1" applyAlignment="1">
      <alignment horizontal="left" vertical="top" wrapText="1"/>
    </xf>
    <xf numFmtId="2" fontId="11" fillId="12" borderId="1" xfId="0" applyNumberFormat="1" applyFont="1" applyFill="1" applyBorder="1" applyAlignment="1">
      <alignment horizontal="left" vertical="top" wrapText="1"/>
    </xf>
    <xf numFmtId="2" fontId="12" fillId="3" borderId="1" xfId="0" applyNumberFormat="1" applyFont="1" applyFill="1" applyBorder="1" applyAlignment="1" applyProtection="1">
      <alignment vertical="top" wrapText="1"/>
    </xf>
    <xf numFmtId="2" fontId="8" fillId="3" borderId="10" xfId="0" applyNumberFormat="1" applyFont="1" applyFill="1" applyBorder="1" applyAlignment="1" applyProtection="1">
      <alignment vertical="top" wrapText="1"/>
    </xf>
    <xf numFmtId="0" fontId="13" fillId="13" borderId="5" xfId="0" applyNumberFormat="1" applyFont="1" applyFill="1" applyBorder="1" applyAlignment="1" applyProtection="1">
      <alignment horizontal="center" vertical="top"/>
    </xf>
    <xf numFmtId="0" fontId="13" fillId="13" borderId="1" xfId="0" applyNumberFormat="1" applyFont="1" applyFill="1" applyBorder="1" applyAlignment="1" applyProtection="1">
      <alignment horizontal="center" vertical="top"/>
    </xf>
    <xf numFmtId="0" fontId="13" fillId="13" borderId="1" xfId="0" applyNumberFormat="1" applyFont="1" applyFill="1" applyBorder="1" applyAlignment="1" applyProtection="1">
      <alignment horizontal="left" vertical="top" wrapText="1"/>
    </xf>
    <xf numFmtId="0" fontId="13" fillId="13" borderId="1" xfId="0" applyNumberFormat="1" applyFont="1" applyFill="1" applyBorder="1" applyAlignment="1" applyProtection="1">
      <alignment horizontal="center" vertical="center"/>
    </xf>
    <xf numFmtId="0" fontId="13" fillId="13" borderId="5" xfId="0" applyNumberFormat="1" applyFont="1" applyFill="1" applyBorder="1" applyAlignment="1" applyProtection="1">
      <alignment horizontal="center" vertical="center"/>
    </xf>
    <xf numFmtId="2" fontId="13" fillId="13" borderId="1" xfId="0" applyNumberFormat="1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7" fillId="14" borderId="5" xfId="0" applyFont="1" applyFill="1" applyBorder="1" applyAlignment="1">
      <alignment horizontal="center" vertical="top" wrapText="1"/>
    </xf>
    <xf numFmtId="49" fontId="12" fillId="0" borderId="5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14" borderId="12" xfId="0" applyFont="1" applyFill="1" applyBorder="1" applyAlignment="1">
      <alignment horizontal="center" vertical="top" wrapText="1"/>
    </xf>
    <xf numFmtId="0" fontId="12" fillId="3" borderId="1" xfId="0" applyNumberFormat="1" applyFont="1" applyFill="1" applyBorder="1" applyAlignment="1" applyProtection="1">
      <alignment horizontal="left" vertical="top" wrapText="1"/>
    </xf>
    <xf numFmtId="2" fontId="13" fillId="0" borderId="2" xfId="0" applyNumberFormat="1" applyFont="1" applyFill="1" applyBorder="1" applyAlignment="1">
      <alignment horizontal="center" vertical="top" wrapText="1"/>
    </xf>
    <xf numFmtId="49" fontId="12" fillId="3" borderId="13" xfId="0" applyNumberFormat="1" applyFont="1" applyFill="1" applyBorder="1" applyAlignment="1">
      <alignment horizontal="center" vertical="center"/>
    </xf>
    <xf numFmtId="0" fontId="17" fillId="14" borderId="0" xfId="0" applyFont="1" applyFill="1" applyBorder="1" applyAlignment="1">
      <alignment horizontal="center" vertical="top" wrapText="1"/>
    </xf>
    <xf numFmtId="0" fontId="17" fillId="0" borderId="10" xfId="0" applyFont="1" applyBorder="1" applyAlignment="1">
      <alignment horizontal="center"/>
    </xf>
    <xf numFmtId="0" fontId="13" fillId="5" borderId="1" xfId="0" applyNumberFormat="1" applyFont="1" applyFill="1" applyBorder="1" applyAlignment="1" applyProtection="1">
      <alignment horizontal="center" vertical="top"/>
    </xf>
    <xf numFmtId="0" fontId="13" fillId="5" borderId="10" xfId="0" applyNumberFormat="1" applyFont="1" applyFill="1" applyBorder="1" applyAlignment="1" applyProtection="1">
      <alignment horizontal="center" vertical="top"/>
    </xf>
    <xf numFmtId="0" fontId="12" fillId="5" borderId="10" xfId="0" applyNumberFormat="1" applyFont="1" applyFill="1" applyBorder="1" applyAlignment="1" applyProtection="1">
      <alignment horizontal="center" vertical="center"/>
    </xf>
    <xf numFmtId="49" fontId="12" fillId="5" borderId="0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3" fillId="5" borderId="10" xfId="0" applyNumberFormat="1" applyFont="1" applyFill="1" applyBorder="1" applyAlignment="1" applyProtection="1">
      <alignment horizontal="center" vertical="center"/>
    </xf>
    <xf numFmtId="0" fontId="13" fillId="15" borderId="0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13" fillId="15" borderId="5" xfId="0" applyNumberFormat="1" applyFont="1" applyFill="1" applyBorder="1" applyAlignment="1" applyProtection="1">
      <alignment horizontal="center" vertical="top"/>
    </xf>
    <xf numFmtId="0" fontId="13" fillId="10" borderId="10" xfId="0" applyNumberFormat="1" applyFont="1" applyFill="1" applyBorder="1" applyAlignment="1" applyProtection="1">
      <alignment horizontal="center" vertical="top"/>
    </xf>
    <xf numFmtId="0" fontId="13" fillId="10" borderId="1" xfId="0" applyNumberFormat="1" applyFont="1" applyFill="1" applyBorder="1" applyAlignment="1" applyProtection="1">
      <alignment horizontal="left" vertical="top" wrapText="1"/>
    </xf>
    <xf numFmtId="0" fontId="12" fillId="10" borderId="1" xfId="0" applyNumberFormat="1" applyFont="1" applyFill="1" applyBorder="1" applyAlignment="1" applyProtection="1">
      <alignment horizontal="center" vertical="center"/>
    </xf>
    <xf numFmtId="49" fontId="12" fillId="10" borderId="5" xfId="0" applyNumberFormat="1" applyFont="1" applyFill="1" applyBorder="1" applyAlignment="1">
      <alignment horizontal="center" vertical="center"/>
    </xf>
    <xf numFmtId="2" fontId="13" fillId="10" borderId="1" xfId="0" applyNumberFormat="1" applyFont="1" applyFill="1" applyBorder="1" applyAlignment="1">
      <alignment horizontal="center" vertical="top" wrapText="1"/>
    </xf>
    <xf numFmtId="2" fontId="16" fillId="10" borderId="10" xfId="0" applyNumberFormat="1" applyFont="1" applyFill="1" applyBorder="1" applyAlignment="1" applyProtection="1">
      <alignment vertical="top" wrapText="1"/>
    </xf>
    <xf numFmtId="0" fontId="8" fillId="10" borderId="1" xfId="0" applyNumberFormat="1" applyFont="1" applyFill="1" applyBorder="1" applyAlignment="1" applyProtection="1">
      <alignment horizontal="center" vertical="center"/>
    </xf>
    <xf numFmtId="49" fontId="16" fillId="10" borderId="5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14" borderId="15" xfId="0" applyFont="1" applyFill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/>
    </xf>
    <xf numFmtId="0" fontId="17" fillId="14" borderId="18" xfId="0" applyFont="1" applyFill="1" applyBorder="1" applyAlignment="1">
      <alignment horizontal="center" vertical="top" wrapText="1"/>
    </xf>
    <xf numFmtId="0" fontId="13" fillId="10" borderId="5" xfId="0" applyNumberFormat="1" applyFont="1" applyFill="1" applyBorder="1" applyAlignment="1" applyProtection="1">
      <alignment horizontal="center" vertical="top"/>
    </xf>
    <xf numFmtId="0" fontId="12" fillId="10" borderId="1" xfId="0" applyNumberFormat="1" applyFont="1" applyFill="1" applyBorder="1" applyAlignment="1" applyProtection="1">
      <alignment horizontal="center" vertical="top"/>
    </xf>
    <xf numFmtId="0" fontId="17" fillId="10" borderId="0" xfId="0" applyFont="1" applyFill="1" applyBorder="1" applyAlignment="1">
      <alignment horizontal="center" vertical="top" wrapText="1"/>
    </xf>
    <xf numFmtId="0" fontId="16" fillId="15" borderId="5" xfId="0" applyNumberFormat="1" applyFont="1" applyFill="1" applyBorder="1" applyAlignment="1" applyProtection="1">
      <alignment horizontal="center" vertical="top"/>
    </xf>
    <xf numFmtId="0" fontId="16" fillId="15" borderId="1" xfId="0" applyNumberFormat="1" applyFont="1" applyFill="1" applyBorder="1" applyAlignment="1" applyProtection="1">
      <alignment horizontal="center" vertical="top"/>
    </xf>
    <xf numFmtId="0" fontId="16" fillId="15" borderId="1" xfId="0" applyNumberFormat="1" applyFont="1" applyFill="1" applyBorder="1" applyAlignment="1" applyProtection="1">
      <alignment horizontal="left" vertical="top" wrapText="1"/>
    </xf>
    <xf numFmtId="0" fontId="16" fillId="15" borderId="1" xfId="0" applyNumberFormat="1" applyFont="1" applyFill="1" applyBorder="1" applyAlignment="1" applyProtection="1">
      <alignment horizontal="center" vertical="center"/>
    </xf>
    <xf numFmtId="2" fontId="13" fillId="15" borderId="1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center"/>
    </xf>
    <xf numFmtId="2" fontId="12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Border="1"/>
    <xf numFmtId="0" fontId="18" fillId="0" borderId="0" xfId="0" applyNumberFormat="1" applyFont="1" applyFill="1" applyBorder="1" applyAlignment="1" applyProtection="1">
      <alignment horizontal="left" vertical="top"/>
    </xf>
    <xf numFmtId="0" fontId="12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2" fontId="3" fillId="0" borderId="0" xfId="0" applyNumberFormat="1" applyFont="1"/>
    <xf numFmtId="0" fontId="19" fillId="0" borderId="0" xfId="0" applyFont="1" applyBorder="1"/>
    <xf numFmtId="0" fontId="19" fillId="0" borderId="0" xfId="0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horizontal="center" vertical="center"/>
    </xf>
    <xf numFmtId="2" fontId="20" fillId="0" borderId="0" xfId="0" applyNumberFormat="1" applyFont="1" applyFill="1" applyBorder="1" applyAlignment="1" applyProtection="1">
      <alignment horizontal="left" vertical="top"/>
    </xf>
    <xf numFmtId="2" fontId="21" fillId="0" borderId="0" xfId="0" applyNumberFormat="1" applyFont="1" applyBorder="1"/>
    <xf numFmtId="2" fontId="19" fillId="0" borderId="0" xfId="0" applyNumberFormat="1" applyFont="1" applyBorder="1"/>
    <xf numFmtId="0" fontId="0" fillId="0" borderId="0" xfId="0" applyBorder="1"/>
    <xf numFmtId="0" fontId="19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vertical="center"/>
    </xf>
    <xf numFmtId="2" fontId="19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1" fillId="0" borderId="0" xfId="0" applyFont="1" applyBorder="1"/>
    <xf numFmtId="2" fontId="21" fillId="0" borderId="0" xfId="0" applyNumberFormat="1" applyFont="1" applyFill="1" applyBorder="1" applyAlignment="1">
      <alignment vertical="center"/>
    </xf>
    <xf numFmtId="0" fontId="0" fillId="0" borderId="2" xfId="0" applyBorder="1"/>
    <xf numFmtId="0" fontId="0" fillId="3" borderId="2" xfId="0" applyFont="1" applyFill="1" applyBorder="1" applyAlignment="1">
      <alignment wrapText="1"/>
    </xf>
    <xf numFmtId="0" fontId="0" fillId="0" borderId="2" xfId="0" applyBorder="1" applyAlignment="1">
      <alignment vertical="center"/>
    </xf>
    <xf numFmtId="0" fontId="12" fillId="0" borderId="7" xfId="0" applyFont="1" applyBorder="1" applyAlignment="1">
      <alignment vertical="center"/>
    </xf>
    <xf numFmtId="2" fontId="12" fillId="3" borderId="2" xfId="0" applyNumberFormat="1" applyFont="1" applyFill="1" applyBorder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19" fillId="3" borderId="0" xfId="0" applyFont="1" applyFill="1" applyBorder="1" applyAlignment="1">
      <alignment wrapText="1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2" fontId="22" fillId="3" borderId="0" xfId="0" applyNumberFormat="1" applyFont="1" applyFill="1" applyBorder="1" applyAlignment="1">
      <alignment vertical="center"/>
    </xf>
    <xf numFmtId="2" fontId="19" fillId="3" borderId="0" xfId="0" applyNumberFormat="1" applyFont="1" applyFill="1" applyBorder="1" applyAlignment="1">
      <alignment vertical="center"/>
    </xf>
    <xf numFmtId="2" fontId="19" fillId="0" borderId="0" xfId="0" applyNumberFormat="1" applyFont="1" applyBorder="1" applyAlignment="1">
      <alignment vertical="center"/>
    </xf>
    <xf numFmtId="0" fontId="0" fillId="3" borderId="0" xfId="0" applyFont="1" applyFill="1" applyBorder="1" applyAlignment="1">
      <alignment wrapText="1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center"/>
    </xf>
    <xf numFmtId="2" fontId="12" fillId="3" borderId="0" xfId="0" applyNumberFormat="1" applyFont="1" applyFill="1" applyBorder="1" applyAlignment="1">
      <alignment vertical="center"/>
    </xf>
    <xf numFmtId="2" fontId="4" fillId="3" borderId="0" xfId="0" applyNumberFormat="1" applyFont="1" applyFill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2" fontId="13" fillId="0" borderId="9" xfId="0" applyNumberFormat="1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vertical="center" wrapText="1"/>
    </xf>
    <xf numFmtId="2" fontId="4" fillId="0" borderId="19" xfId="0" applyNumberFormat="1" applyFont="1" applyBorder="1"/>
    <xf numFmtId="0" fontId="13" fillId="0" borderId="1" xfId="0" applyNumberFormat="1" applyFont="1" applyFill="1" applyBorder="1" applyAlignment="1" applyProtection="1">
      <alignment horizontal="center" vertical="top"/>
    </xf>
    <xf numFmtId="0" fontId="0" fillId="6" borderId="0" xfId="0" applyFill="1"/>
    <xf numFmtId="0" fontId="13" fillId="0" borderId="6" xfId="0" applyNumberFormat="1" applyFont="1" applyFill="1" applyBorder="1" applyAlignment="1" applyProtection="1">
      <alignment horizontal="left" vertical="top"/>
    </xf>
    <xf numFmtId="0" fontId="12" fillId="0" borderId="9" xfId="0" applyNumberFormat="1" applyFont="1" applyFill="1" applyBorder="1" applyAlignment="1" applyProtection="1">
      <alignment horizontal="center" vertical="top"/>
    </xf>
    <xf numFmtId="2" fontId="8" fillId="3" borderId="9" xfId="0" applyNumberFormat="1" applyFont="1" applyFill="1" applyBorder="1" applyAlignment="1" applyProtection="1">
      <alignment vertical="top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7" fillId="14" borderId="20" xfId="0" applyFont="1" applyFill="1" applyBorder="1" applyAlignment="1">
      <alignment horizontal="center" vertical="top" wrapText="1"/>
    </xf>
    <xf numFmtId="0" fontId="17" fillId="14" borderId="14" xfId="0" applyFont="1" applyFill="1" applyBorder="1" applyAlignment="1">
      <alignment horizontal="center" vertical="top" wrapText="1"/>
    </xf>
    <xf numFmtId="49" fontId="12" fillId="3" borderId="20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2" fontId="8" fillId="0" borderId="9" xfId="0" applyNumberFormat="1" applyFont="1" applyBorder="1" applyAlignment="1" applyProtection="1">
      <alignment vertical="top" wrapText="1"/>
    </xf>
    <xf numFmtId="0" fontId="16" fillId="15" borderId="5" xfId="0" applyNumberFormat="1" applyFont="1" applyFill="1" applyBorder="1" applyAlignment="1" applyProtection="1">
      <alignment horizontal="center" vertical="center"/>
    </xf>
    <xf numFmtId="2" fontId="2" fillId="6" borderId="1" xfId="0" applyNumberFormat="1" applyFont="1" applyFill="1" applyBorder="1" applyAlignment="1" applyProtection="1">
      <alignment horizontal="left" vertical="top"/>
    </xf>
    <xf numFmtId="2" fontId="2" fillId="9" borderId="1" xfId="0" applyNumberFormat="1" applyFont="1" applyFill="1" applyBorder="1" applyAlignment="1" applyProtection="1">
      <alignment horizontal="left" vertical="top"/>
    </xf>
    <xf numFmtId="2" fontId="5" fillId="3" borderId="1" xfId="0" applyNumberFormat="1" applyFont="1" applyFill="1" applyBorder="1" applyAlignment="1" applyProtection="1">
      <alignment horizontal="left" vertical="top"/>
    </xf>
    <xf numFmtId="2" fontId="13" fillId="0" borderId="9" xfId="0" applyNumberFormat="1" applyFont="1" applyFill="1" applyBorder="1" applyAlignment="1">
      <alignment vertical="center" wrapText="1"/>
    </xf>
    <xf numFmtId="0" fontId="13" fillId="3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/>
    <xf numFmtId="0" fontId="16" fillId="0" borderId="0" xfId="0" applyFont="1" applyFill="1" applyBorder="1" applyAlignment="1">
      <alignment vertical="center"/>
    </xf>
    <xf numFmtId="2" fontId="16" fillId="0" borderId="0" xfId="0" applyNumberFormat="1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>
      <alignment vertical="center"/>
    </xf>
    <xf numFmtId="2" fontId="9" fillId="17" borderId="8" xfId="1" applyNumberFormat="1" applyFont="1" applyFill="1" applyBorder="1" applyAlignment="1">
      <alignment horizontal="right"/>
    </xf>
    <xf numFmtId="2" fontId="9" fillId="17" borderId="1" xfId="1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20" fillId="0" borderId="0" xfId="0" applyNumberFormat="1" applyFont="1" applyFill="1" applyBorder="1" applyAlignment="1" applyProtection="1">
      <alignment horizontal="left" vertical="top"/>
    </xf>
    <xf numFmtId="0" fontId="13" fillId="0" borderId="6" xfId="0" applyNumberFormat="1" applyFont="1" applyFill="1" applyBorder="1" applyAlignment="1" applyProtection="1">
      <alignment horizontal="center" vertical="top"/>
    </xf>
    <xf numFmtId="2" fontId="1" fillId="3" borderId="0" xfId="0" applyNumberFormat="1" applyFont="1" applyFill="1" applyBorder="1" applyAlignment="1"/>
    <xf numFmtId="2" fontId="2" fillId="3" borderId="0" xfId="0" applyNumberFormat="1" applyFont="1" applyFill="1" applyBorder="1" applyAlignment="1" applyProtection="1">
      <alignment horizontal="left" vertical="top" wrapText="1"/>
    </xf>
    <xf numFmtId="2" fontId="0" fillId="0" borderId="0" xfId="0" applyNumberFormat="1" applyBorder="1" applyAlignment="1" applyProtection="1">
      <alignment horizontal="left" vertical="top" wrapText="1"/>
    </xf>
    <xf numFmtId="0" fontId="0" fillId="3" borderId="0" xfId="0" applyFill="1" applyBorder="1" applyAlignment="1">
      <alignment vertical="top"/>
    </xf>
    <xf numFmtId="2" fontId="9" fillId="17" borderId="21" xfId="1" applyNumberFormat="1" applyFont="1" applyFill="1" applyBorder="1" applyAlignment="1">
      <alignment horizontal="right"/>
    </xf>
    <xf numFmtId="2" fontId="9" fillId="17" borderId="3" xfId="1" applyNumberFormat="1" applyFont="1" applyFill="1" applyBorder="1" applyAlignment="1" applyProtection="1">
      <protection locked="0"/>
    </xf>
    <xf numFmtId="2" fontId="1" fillId="6" borderId="3" xfId="0" applyNumberFormat="1" applyFont="1" applyFill="1" applyBorder="1" applyAlignment="1">
      <alignment vertical="top"/>
    </xf>
    <xf numFmtId="2" fontId="1" fillId="9" borderId="3" xfId="0" applyNumberFormat="1" applyFont="1" applyFill="1" applyBorder="1" applyAlignment="1">
      <alignment vertical="top"/>
    </xf>
    <xf numFmtId="2" fontId="0" fillId="9" borderId="3" xfId="0" applyNumberFormat="1" applyFont="1" applyFill="1" applyBorder="1" applyAlignment="1">
      <alignment vertical="top"/>
    </xf>
    <xf numFmtId="2" fontId="7" fillId="7" borderId="3" xfId="0" applyNumberFormat="1" applyFont="1" applyFill="1" applyBorder="1" applyAlignment="1"/>
    <xf numFmtId="2" fontId="1" fillId="6" borderId="3" xfId="0" applyNumberFormat="1" applyFont="1" applyFill="1" applyBorder="1" applyAlignment="1" applyProtection="1">
      <alignment horizontal="left" vertical="top"/>
    </xf>
    <xf numFmtId="2" fontId="9" fillId="17" borderId="1" xfId="1" applyNumberFormat="1" applyFont="1" applyFill="1" applyBorder="1" applyAlignment="1">
      <alignment horizontal="right"/>
    </xf>
    <xf numFmtId="0" fontId="3" fillId="5" borderId="10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2" fontId="3" fillId="5" borderId="10" xfId="0" applyNumberFormat="1" applyFont="1" applyFill="1" applyBorder="1" applyAlignment="1">
      <alignment horizontal="center" vertical="top" wrapText="1"/>
    </xf>
    <xf numFmtId="0" fontId="2" fillId="3" borderId="0" xfId="0" applyNumberFormat="1" applyFont="1" applyFill="1" applyBorder="1" applyAlignment="1" applyProtection="1">
      <alignment horizontal="center" vertical="top"/>
    </xf>
    <xf numFmtId="2" fontId="2" fillId="3" borderId="0" xfId="0" applyNumberFormat="1" applyFont="1" applyFill="1" applyBorder="1" applyAlignment="1" applyProtection="1">
      <alignment horizontal="right" vertical="top" wrapText="1"/>
    </xf>
    <xf numFmtId="0" fontId="16" fillId="0" borderId="0" xfId="0" applyNumberFormat="1" applyFont="1" applyFill="1" applyBorder="1" applyAlignment="1" applyProtection="1">
      <alignment horizontal="left" vertical="top"/>
    </xf>
    <xf numFmtId="0" fontId="13" fillId="10" borderId="7" xfId="0" applyNumberFormat="1" applyFont="1" applyFill="1" applyBorder="1" applyAlignment="1" applyProtection="1">
      <alignment horizontal="center" vertical="top" wrapText="1"/>
    </xf>
    <xf numFmtId="0" fontId="13" fillId="10" borderId="0" xfId="0" applyNumberFormat="1" applyFont="1" applyFill="1" applyBorder="1" applyAlignment="1" applyProtection="1">
      <alignment horizontal="center" vertical="top" wrapText="1"/>
    </xf>
    <xf numFmtId="0" fontId="13" fillId="10" borderId="1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left" vertical="top"/>
    </xf>
    <xf numFmtId="2" fontId="2" fillId="3" borderId="4" xfId="0" applyNumberFormat="1" applyFont="1" applyFill="1" applyBorder="1" applyAlignment="1" applyProtection="1">
      <alignment horizontal="center" vertical="top" wrapText="1"/>
    </xf>
  </cellXfs>
  <cellStyles count="2">
    <cellStyle name="Bad" xfId="1" builtinId="27"/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Budget%20data%2016082017/REMITTANCE%20FOR%202021-22/Budget%20data%2016082017/Remittance%20for%202017-18/Master%20Table/Master%20Table%20Book1%20-%20SORT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l for Dec.,2018"/>
      <sheetName val="BILL FOR Oct. - Dec."/>
      <sheetName val="BILL FOR AUG.-sept."/>
      <sheetName val="BILL for July"/>
      <sheetName val="BE 2017-18"/>
      <sheetName val="BILL"/>
      <sheetName val="APRIL"/>
      <sheetName val="MAY"/>
      <sheetName val="JUNE"/>
      <sheetName val="Sheet1"/>
      <sheetName val="Adjust. NAARM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 xml:space="preserve">S.No.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311"/>
  <sheetViews>
    <sheetView view="pageBreakPreview" topLeftCell="A281" zoomScale="115" zoomScaleNormal="100" zoomScaleSheetLayoutView="115" workbookViewId="0">
      <selection activeCell="F288" sqref="F288"/>
    </sheetView>
  </sheetViews>
  <sheetFormatPr defaultRowHeight="15.75"/>
  <cols>
    <col min="1" max="1" width="9.140625" customWidth="1"/>
    <col min="2" max="2" width="9.140625" style="151"/>
    <col min="3" max="3" width="29" style="179" customWidth="1"/>
    <col min="4" max="4" width="22" style="180" customWidth="1"/>
    <col min="5" max="5" width="19.85546875" style="181" customWidth="1"/>
    <col min="6" max="6" width="13.5703125" style="182" customWidth="1"/>
    <col min="7" max="7" width="14.140625" style="183" customWidth="1"/>
    <col min="8" max="8" width="13.28515625" style="184" customWidth="1"/>
    <col min="9" max="9" width="12.5703125" customWidth="1"/>
    <col min="11" max="11" width="12.85546875" customWidth="1"/>
    <col min="14" max="14" width="12" bestFit="1" customWidth="1"/>
  </cols>
  <sheetData>
    <row r="1" spans="1:9">
      <c r="A1" s="45" t="s">
        <v>513</v>
      </c>
      <c r="B1" s="233" t="s">
        <v>575</v>
      </c>
      <c r="C1" s="234"/>
      <c r="D1" s="234"/>
      <c r="E1" s="234"/>
      <c r="F1" s="235"/>
      <c r="G1" s="235"/>
      <c r="H1" s="235"/>
    </row>
    <row r="2" spans="1:9" hidden="1">
      <c r="A2" s="211"/>
      <c r="B2" s="211"/>
      <c r="C2" s="46"/>
      <c r="D2" s="47"/>
      <c r="E2" s="47"/>
      <c r="F2" s="48"/>
      <c r="G2" s="49"/>
      <c r="H2" s="49"/>
    </row>
    <row r="3" spans="1:9">
      <c r="A3" s="211" t="s">
        <v>514</v>
      </c>
      <c r="B3" s="211"/>
      <c r="C3" s="46"/>
      <c r="D3" s="47" t="s">
        <v>515</v>
      </c>
      <c r="E3" s="47"/>
      <c r="F3" s="48"/>
      <c r="G3" s="140"/>
      <c r="H3" s="140"/>
    </row>
    <row r="4" spans="1:9">
      <c r="A4" s="211" t="s">
        <v>513</v>
      </c>
      <c r="B4" s="236" t="s">
        <v>574</v>
      </c>
      <c r="C4" s="236"/>
      <c r="D4" s="236"/>
      <c r="E4" s="236"/>
      <c r="F4" s="236"/>
      <c r="G4" s="236"/>
      <c r="H4" s="236"/>
    </row>
    <row r="5" spans="1:9">
      <c r="A5" s="211" t="s">
        <v>513</v>
      </c>
      <c r="B5" s="212"/>
      <c r="C5" s="212"/>
      <c r="D5" s="212"/>
      <c r="E5" s="212"/>
      <c r="F5" s="212"/>
      <c r="G5" s="212"/>
      <c r="H5" s="212"/>
    </row>
    <row r="6" spans="1:9">
      <c r="A6" s="214">
        <v>11</v>
      </c>
      <c r="B6" s="190"/>
      <c r="C6" s="190"/>
      <c r="D6" s="190"/>
      <c r="E6" s="190"/>
      <c r="F6" s="188"/>
      <c r="G6" s="188" t="s">
        <v>516</v>
      </c>
      <c r="H6" s="188"/>
    </row>
    <row r="7" spans="1:9">
      <c r="A7" s="50" t="e">
        <f>'[1]BE 2017-18'!#REF!</f>
        <v>#REF!</v>
      </c>
      <c r="B7" s="51" t="str">
        <f>'[1]BE 2017-18'!A2</f>
        <v xml:space="preserve">S.No. </v>
      </c>
      <c r="C7" s="52" t="s">
        <v>4</v>
      </c>
      <c r="D7" s="51" t="s">
        <v>517</v>
      </c>
      <c r="E7" s="53" t="s">
        <v>518</v>
      </c>
      <c r="F7" s="186" t="s">
        <v>498</v>
      </c>
      <c r="G7" s="186" t="s">
        <v>5</v>
      </c>
      <c r="H7" s="203" t="s">
        <v>510</v>
      </c>
    </row>
    <row r="8" spans="1:9" ht="31.5">
      <c r="A8" s="50" t="s">
        <v>519</v>
      </c>
      <c r="B8" s="54"/>
      <c r="C8" s="55"/>
      <c r="D8" s="54"/>
      <c r="E8" s="56" t="s">
        <v>520</v>
      </c>
      <c r="F8" s="57">
        <v>34873094</v>
      </c>
      <c r="G8" s="204" t="s">
        <v>576</v>
      </c>
      <c r="H8" s="58"/>
      <c r="I8" s="57">
        <v>34873094</v>
      </c>
    </row>
    <row r="9" spans="1:9" ht="18.75" hidden="1">
      <c r="A9" s="51"/>
      <c r="B9" s="54"/>
      <c r="C9" s="59" t="s">
        <v>6</v>
      </c>
      <c r="D9" s="54"/>
      <c r="E9" s="56"/>
      <c r="F9" s="60" t="e">
        <f>Sheet1!#REF!</f>
        <v>#REF!</v>
      </c>
      <c r="G9" s="60" t="e">
        <f>Sheet1!#REF!</f>
        <v>#REF!</v>
      </c>
      <c r="H9" s="61" t="e">
        <f>+F9+G9</f>
        <v>#REF!</v>
      </c>
    </row>
    <row r="10" spans="1:9" ht="37.5" hidden="1">
      <c r="A10" s="51"/>
      <c r="B10" s="51"/>
      <c r="C10" s="62" t="s">
        <v>7</v>
      </c>
      <c r="D10" s="51"/>
      <c r="E10" s="56"/>
      <c r="F10" s="60" t="e">
        <f>Sheet1!#REF!</f>
        <v>#REF!</v>
      </c>
      <c r="G10" s="60" t="e">
        <f>Sheet1!#REF!</f>
        <v>#REF!</v>
      </c>
      <c r="H10" s="97" t="e">
        <f t="shared" ref="H10:H73" si="0">+F10+G10</f>
        <v>#REF!</v>
      </c>
    </row>
    <row r="11" spans="1:9" ht="18.75">
      <c r="A11" s="63">
        <v>1</v>
      </c>
      <c r="B11" s="64">
        <v>1</v>
      </c>
      <c r="C11" s="65" t="s">
        <v>6</v>
      </c>
      <c r="D11" s="66" t="s">
        <v>10</v>
      </c>
      <c r="E11" s="67">
        <v>10672101019</v>
      </c>
      <c r="F11" s="68" t="e">
        <f t="shared" ref="F11:G11" si="1">+F10+F9</f>
        <v>#REF!</v>
      </c>
      <c r="G11" s="68" t="e">
        <f t="shared" si="1"/>
        <v>#REF!</v>
      </c>
      <c r="H11" s="68" t="e">
        <f>+H10+H9</f>
        <v>#REF!</v>
      </c>
    </row>
    <row r="12" spans="1:9" ht="18.75" hidden="1">
      <c r="A12" s="64"/>
      <c r="B12" s="69"/>
      <c r="C12" s="59" t="s">
        <v>11</v>
      </c>
      <c r="D12" s="70"/>
      <c r="E12" s="71"/>
      <c r="F12" s="60" t="e">
        <f>Sheet1!#REF!</f>
        <v>#REF!</v>
      </c>
      <c r="G12" s="60" t="e">
        <f>Sheet1!#REF!</f>
        <v>#REF!</v>
      </c>
      <c r="H12" s="61" t="e">
        <f t="shared" si="0"/>
        <v>#REF!</v>
      </c>
    </row>
    <row r="13" spans="1:9" ht="37.5" hidden="1">
      <c r="A13" s="64"/>
      <c r="B13" s="64"/>
      <c r="C13" s="62" t="s">
        <v>12</v>
      </c>
      <c r="D13" s="66"/>
      <c r="E13" s="71"/>
      <c r="F13" s="60" t="e">
        <f>Sheet1!#REF!</f>
        <v>#REF!</v>
      </c>
      <c r="G13" s="60" t="e">
        <f>Sheet1!#REF!</f>
        <v>#REF!</v>
      </c>
      <c r="H13" s="97" t="e">
        <f t="shared" si="0"/>
        <v>#REF!</v>
      </c>
    </row>
    <row r="14" spans="1:9" ht="18.75">
      <c r="A14" s="63">
        <v>2</v>
      </c>
      <c r="B14" s="64">
        <v>2</v>
      </c>
      <c r="C14" s="65" t="s">
        <v>11</v>
      </c>
      <c r="D14" s="66" t="s">
        <v>15</v>
      </c>
      <c r="E14" s="67">
        <v>10672101038</v>
      </c>
      <c r="F14" s="68" t="e">
        <f t="shared" ref="F14:G14" si="2">+F13+F12</f>
        <v>#REF!</v>
      </c>
      <c r="G14" s="68" t="e">
        <f t="shared" si="2"/>
        <v>#REF!</v>
      </c>
      <c r="H14" s="68" t="e">
        <f>+H13+H12</f>
        <v>#REF!</v>
      </c>
    </row>
    <row r="15" spans="1:9" ht="19.5" hidden="1" thickBot="1">
      <c r="A15" s="64"/>
      <c r="B15" s="69"/>
      <c r="C15" s="59" t="s">
        <v>16</v>
      </c>
      <c r="D15" s="70"/>
      <c r="E15" s="72"/>
      <c r="F15" s="60" t="e">
        <f>Sheet1!#REF!</f>
        <v>#REF!</v>
      </c>
      <c r="G15" s="60" t="e">
        <f>Sheet1!#REF!</f>
        <v>#REF!</v>
      </c>
      <c r="H15" s="61" t="e">
        <f t="shared" si="0"/>
        <v>#REF!</v>
      </c>
    </row>
    <row r="16" spans="1:9" ht="57" hidden="1" thickBot="1">
      <c r="A16" s="64"/>
      <c r="B16" s="64"/>
      <c r="C16" s="62" t="s">
        <v>17</v>
      </c>
      <c r="D16" s="66"/>
      <c r="E16" s="72"/>
      <c r="F16" s="60" t="e">
        <f>Sheet1!#REF!</f>
        <v>#REF!</v>
      </c>
      <c r="G16" s="60" t="e">
        <f>Sheet1!#REF!</f>
        <v>#REF!</v>
      </c>
      <c r="H16" s="97" t="e">
        <f t="shared" si="0"/>
        <v>#REF!</v>
      </c>
    </row>
    <row r="17" spans="1:8" ht="18.75">
      <c r="A17" s="63">
        <v>3</v>
      </c>
      <c r="B17" s="64">
        <v>3</v>
      </c>
      <c r="C17" s="65" t="s">
        <v>16</v>
      </c>
      <c r="D17" s="66" t="s">
        <v>20</v>
      </c>
      <c r="E17" s="67">
        <v>10672101039</v>
      </c>
      <c r="F17" s="68" t="e">
        <f t="shared" ref="F17:G17" si="3">+F16+F15</f>
        <v>#REF!</v>
      </c>
      <c r="G17" s="68" t="e">
        <f t="shared" si="3"/>
        <v>#REF!</v>
      </c>
      <c r="H17" s="68" t="e">
        <f>+H16+H15</f>
        <v>#REF!</v>
      </c>
    </row>
    <row r="18" spans="1:8" ht="19.5" hidden="1" thickBot="1">
      <c r="A18" s="64"/>
      <c r="B18" s="69"/>
      <c r="C18" s="59" t="s">
        <v>21</v>
      </c>
      <c r="D18" s="70"/>
      <c r="E18" s="72"/>
      <c r="F18" s="60" t="e">
        <f>Sheet1!#REF!</f>
        <v>#REF!</v>
      </c>
      <c r="G18" s="60" t="e">
        <f>Sheet1!#REF!</f>
        <v>#REF!</v>
      </c>
      <c r="H18" s="61" t="e">
        <f t="shared" si="0"/>
        <v>#REF!</v>
      </c>
    </row>
    <row r="19" spans="1:8" ht="57" hidden="1" thickBot="1">
      <c r="A19" s="64"/>
      <c r="B19" s="64"/>
      <c r="C19" s="62" t="s">
        <v>22</v>
      </c>
      <c r="D19" s="66"/>
      <c r="E19" s="72"/>
      <c r="F19" s="60" t="e">
        <f>Sheet1!#REF!</f>
        <v>#REF!</v>
      </c>
      <c r="G19" s="60" t="e">
        <f>Sheet1!#REF!</f>
        <v>#REF!</v>
      </c>
      <c r="H19" s="97" t="e">
        <f t="shared" si="0"/>
        <v>#REF!</v>
      </c>
    </row>
    <row r="20" spans="1:8" ht="18.75">
      <c r="A20" s="63">
        <v>4</v>
      </c>
      <c r="B20" s="64">
        <v>4</v>
      </c>
      <c r="C20" s="65" t="s">
        <v>21</v>
      </c>
      <c r="D20" s="66" t="s">
        <v>25</v>
      </c>
      <c r="E20" s="67">
        <v>10672101035</v>
      </c>
      <c r="F20" s="68" t="e">
        <f t="shared" ref="F20:G20" si="4">+F19+F18</f>
        <v>#REF!</v>
      </c>
      <c r="G20" s="68" t="e">
        <f t="shared" si="4"/>
        <v>#REF!</v>
      </c>
      <c r="H20" s="68" t="e">
        <f>+H19+H18</f>
        <v>#REF!</v>
      </c>
    </row>
    <row r="21" spans="1:8" ht="18.75" hidden="1">
      <c r="A21" s="64"/>
      <c r="B21" s="69"/>
      <c r="C21" s="59" t="s">
        <v>26</v>
      </c>
      <c r="D21" s="70"/>
      <c r="E21" s="71"/>
      <c r="F21" s="60" t="e">
        <f>Sheet1!#REF!</f>
        <v>#REF!</v>
      </c>
      <c r="G21" s="60" t="e">
        <f>Sheet1!#REF!</f>
        <v>#REF!</v>
      </c>
      <c r="H21" s="61" t="e">
        <f t="shared" si="0"/>
        <v>#REF!</v>
      </c>
    </row>
    <row r="22" spans="1:8" ht="37.5" hidden="1">
      <c r="A22" s="64"/>
      <c r="B22" s="64"/>
      <c r="C22" s="62" t="s">
        <v>27</v>
      </c>
      <c r="D22" s="66"/>
      <c r="E22" s="71"/>
      <c r="F22" s="60" t="e">
        <f>Sheet1!#REF!</f>
        <v>#REF!</v>
      </c>
      <c r="G22" s="60" t="e">
        <f>Sheet1!#REF!</f>
        <v>#REF!</v>
      </c>
      <c r="H22" s="61" t="e">
        <f t="shared" si="0"/>
        <v>#REF!</v>
      </c>
    </row>
    <row r="23" spans="1:8" ht="37.5" hidden="1">
      <c r="A23" s="64"/>
      <c r="B23" s="64"/>
      <c r="C23" s="73" t="s">
        <v>28</v>
      </c>
      <c r="D23" s="66"/>
      <c r="E23" s="71"/>
      <c r="F23" s="60" t="e">
        <f>Sheet1!#REF!</f>
        <v>#REF!</v>
      </c>
      <c r="G23" s="60" t="e">
        <f>Sheet1!#REF!</f>
        <v>#REF!</v>
      </c>
      <c r="H23" s="61" t="e">
        <f t="shared" si="0"/>
        <v>#REF!</v>
      </c>
    </row>
    <row r="24" spans="1:8" ht="56.25" hidden="1">
      <c r="A24" s="64"/>
      <c r="B24" s="64"/>
      <c r="C24" s="62" t="s">
        <v>29</v>
      </c>
      <c r="D24" s="66"/>
      <c r="E24" s="71"/>
      <c r="F24" s="60" t="e">
        <f>Sheet1!#REF!</f>
        <v>#REF!</v>
      </c>
      <c r="G24" s="60" t="e">
        <f>Sheet1!#REF!</f>
        <v>#REF!</v>
      </c>
      <c r="H24" s="61" t="e">
        <f t="shared" si="0"/>
        <v>#REF!</v>
      </c>
    </row>
    <row r="25" spans="1:8" ht="56.25" hidden="1">
      <c r="A25" s="64"/>
      <c r="B25" s="64"/>
      <c r="C25" s="62" t="s">
        <v>30</v>
      </c>
      <c r="D25" s="66"/>
      <c r="E25" s="71"/>
      <c r="F25" s="60" t="e">
        <f>Sheet1!#REF!</f>
        <v>#REF!</v>
      </c>
      <c r="G25" s="60" t="e">
        <f>Sheet1!#REF!</f>
        <v>#REF!</v>
      </c>
      <c r="H25" s="61" t="e">
        <f t="shared" si="0"/>
        <v>#REF!</v>
      </c>
    </row>
    <row r="26" spans="1:8" ht="56.25" hidden="1">
      <c r="A26" s="64"/>
      <c r="B26" s="64"/>
      <c r="C26" s="62" t="s">
        <v>521</v>
      </c>
      <c r="D26" s="66"/>
      <c r="E26" s="71"/>
      <c r="F26" s="60" t="e">
        <f>Sheet1!#REF!</f>
        <v>#REF!</v>
      </c>
      <c r="G26" s="60" t="e">
        <f>Sheet1!#REF!</f>
        <v>#REF!</v>
      </c>
      <c r="H26" s="61" t="e">
        <f t="shared" si="0"/>
        <v>#REF!</v>
      </c>
    </row>
    <row r="27" spans="1:8" ht="37.5" hidden="1">
      <c r="A27" s="64"/>
      <c r="B27" s="64"/>
      <c r="C27" s="65" t="s">
        <v>32</v>
      </c>
      <c r="D27" s="66"/>
      <c r="E27" s="71"/>
      <c r="F27" s="60" t="e">
        <f>Sheet1!#REF!</f>
        <v>#REF!</v>
      </c>
      <c r="G27" s="60" t="e">
        <f>Sheet1!#REF!</f>
        <v>#REF!</v>
      </c>
      <c r="H27" s="97" t="e">
        <f t="shared" si="0"/>
        <v>#REF!</v>
      </c>
    </row>
    <row r="28" spans="1:8" ht="18.75">
      <c r="A28" s="63">
        <v>5</v>
      </c>
      <c r="B28" s="64">
        <v>5</v>
      </c>
      <c r="C28" s="65" t="s">
        <v>26</v>
      </c>
      <c r="D28" s="66" t="s">
        <v>37</v>
      </c>
      <c r="E28" s="67">
        <v>10672101027</v>
      </c>
      <c r="F28" s="68" t="e">
        <f t="shared" ref="F28:G28" si="5">+F27+F26+F25+F24+F23+F22+F21</f>
        <v>#REF!</v>
      </c>
      <c r="G28" s="68" t="e">
        <f t="shared" si="5"/>
        <v>#REF!</v>
      </c>
      <c r="H28" s="68" t="e">
        <f>+H27+H26+H25+H24+H23+H22+H21</f>
        <v>#REF!</v>
      </c>
    </row>
    <row r="29" spans="1:8" ht="37.5">
      <c r="A29" s="63">
        <v>6</v>
      </c>
      <c r="B29" s="64">
        <v>6</v>
      </c>
      <c r="C29" s="65" t="s">
        <v>34</v>
      </c>
      <c r="D29" s="66" t="s">
        <v>522</v>
      </c>
      <c r="E29" s="67">
        <v>10672101110</v>
      </c>
      <c r="F29" s="68" t="e">
        <f>Sheet1!#REF!</f>
        <v>#REF!</v>
      </c>
      <c r="G29" s="68" t="e">
        <f>Sheet1!#REF!</f>
        <v>#REF!</v>
      </c>
      <c r="H29" s="68" t="e">
        <f t="shared" si="0"/>
        <v>#REF!</v>
      </c>
    </row>
    <row r="30" spans="1:8" ht="18.75" hidden="1">
      <c r="A30" s="64"/>
      <c r="B30" s="69"/>
      <c r="C30" s="74" t="s">
        <v>37</v>
      </c>
      <c r="D30" s="70"/>
      <c r="E30" s="61"/>
      <c r="F30" s="61" t="e">
        <f t="shared" ref="F30:G30" si="6">+F29+F28</f>
        <v>#REF!</v>
      </c>
      <c r="G30" s="61" t="e">
        <f t="shared" si="6"/>
        <v>#REF!</v>
      </c>
      <c r="H30" s="61" t="e">
        <f>+H29+H28</f>
        <v>#REF!</v>
      </c>
    </row>
    <row r="31" spans="1:8" ht="18.75" hidden="1">
      <c r="A31" s="64"/>
      <c r="B31" s="64"/>
      <c r="C31" s="62" t="s">
        <v>38</v>
      </c>
      <c r="D31" s="66"/>
      <c r="E31" s="71"/>
      <c r="F31" s="60" t="e">
        <f>Sheet1!#REF!</f>
        <v>#REF!</v>
      </c>
      <c r="G31" s="60" t="e">
        <f>Sheet1!#REF!</f>
        <v>#REF!</v>
      </c>
      <c r="H31" s="61" t="e">
        <f t="shared" si="0"/>
        <v>#REF!</v>
      </c>
    </row>
    <row r="32" spans="1:8" ht="56.25" hidden="1">
      <c r="A32" s="64"/>
      <c r="B32" s="64"/>
      <c r="C32" s="62" t="s">
        <v>39</v>
      </c>
      <c r="D32" s="66"/>
      <c r="E32" s="71"/>
      <c r="F32" s="60" t="e">
        <f>Sheet1!#REF!</f>
        <v>#REF!</v>
      </c>
      <c r="G32" s="60" t="e">
        <f>Sheet1!#REF!</f>
        <v>#REF!</v>
      </c>
      <c r="H32" s="97" t="e">
        <f t="shared" si="0"/>
        <v>#REF!</v>
      </c>
    </row>
    <row r="33" spans="1:8" ht="18.75">
      <c r="A33" s="63">
        <v>7</v>
      </c>
      <c r="B33" s="64">
        <v>7</v>
      </c>
      <c r="C33" s="65" t="s">
        <v>38</v>
      </c>
      <c r="D33" s="75" t="s">
        <v>42</v>
      </c>
      <c r="E33" s="76" t="s">
        <v>523</v>
      </c>
      <c r="F33" s="68" t="e">
        <f t="shared" ref="F33:G33" si="7">+F32+F31</f>
        <v>#REF!</v>
      </c>
      <c r="G33" s="68" t="e">
        <f t="shared" si="7"/>
        <v>#REF!</v>
      </c>
      <c r="H33" s="68" t="e">
        <f>+H32+H31</f>
        <v>#REF!</v>
      </c>
    </row>
    <row r="34" spans="1:8" ht="18.75" hidden="1">
      <c r="A34" s="64"/>
      <c r="B34" s="69"/>
      <c r="C34" s="59" t="s">
        <v>43</v>
      </c>
      <c r="D34" s="77"/>
      <c r="E34" s="78"/>
      <c r="F34" s="60" t="e">
        <f>Sheet1!#REF!</f>
        <v>#REF!</v>
      </c>
      <c r="G34" s="60" t="e">
        <f>Sheet1!#REF!</f>
        <v>#REF!</v>
      </c>
      <c r="H34" s="61" t="e">
        <f t="shared" si="0"/>
        <v>#REF!</v>
      </c>
    </row>
    <row r="35" spans="1:8" ht="47.25" hidden="1">
      <c r="A35" s="64"/>
      <c r="B35" s="64"/>
      <c r="C35" s="79" t="s">
        <v>499</v>
      </c>
      <c r="D35" s="75"/>
      <c r="E35" s="78"/>
      <c r="F35" s="60" t="e">
        <f>Sheet1!#REF!</f>
        <v>#REF!</v>
      </c>
      <c r="G35" s="60" t="e">
        <f>Sheet1!#REF!</f>
        <v>#REF!</v>
      </c>
      <c r="H35" s="61" t="e">
        <f t="shared" si="0"/>
        <v>#REF!</v>
      </c>
    </row>
    <row r="36" spans="1:8" ht="63" hidden="1">
      <c r="A36" s="64"/>
      <c r="B36" s="64"/>
      <c r="C36" s="79" t="s">
        <v>500</v>
      </c>
      <c r="D36" s="75"/>
      <c r="E36" s="78"/>
      <c r="F36" s="60" t="e">
        <f>Sheet1!#REF!</f>
        <v>#REF!</v>
      </c>
      <c r="G36" s="60" t="e">
        <f>Sheet1!#REF!</f>
        <v>#REF!</v>
      </c>
      <c r="H36" s="97" t="e">
        <f t="shared" si="0"/>
        <v>#REF!</v>
      </c>
    </row>
    <row r="37" spans="1:8" ht="18.75">
      <c r="A37" s="63">
        <v>8</v>
      </c>
      <c r="B37" s="64">
        <v>8</v>
      </c>
      <c r="C37" s="65" t="s">
        <v>43</v>
      </c>
      <c r="D37" s="66" t="s">
        <v>45</v>
      </c>
      <c r="E37" s="67">
        <v>10672101040</v>
      </c>
      <c r="F37" s="68" t="e">
        <f t="shared" ref="F37:G37" si="8">+F36+F35+F34</f>
        <v>#REF!</v>
      </c>
      <c r="G37" s="68" t="e">
        <f t="shared" si="8"/>
        <v>#REF!</v>
      </c>
      <c r="H37" s="68" t="e">
        <f>+H36+H35+H34</f>
        <v>#REF!</v>
      </c>
    </row>
    <row r="38" spans="1:8" ht="19.5" hidden="1" thickBot="1">
      <c r="A38" s="64"/>
      <c r="B38" s="69"/>
      <c r="C38" s="59" t="s">
        <v>46</v>
      </c>
      <c r="D38" s="70"/>
      <c r="E38" s="72"/>
      <c r="F38" s="60" t="e">
        <f>Sheet1!#REF!</f>
        <v>#REF!</v>
      </c>
      <c r="G38" s="60" t="e">
        <f>Sheet1!#REF!</f>
        <v>#REF!</v>
      </c>
      <c r="H38" s="61" t="e">
        <f t="shared" si="0"/>
        <v>#REF!</v>
      </c>
    </row>
    <row r="39" spans="1:8" ht="38.25" hidden="1" thickBot="1">
      <c r="A39" s="64"/>
      <c r="B39" s="64"/>
      <c r="C39" s="62" t="s">
        <v>524</v>
      </c>
      <c r="D39" s="66"/>
      <c r="E39" s="72"/>
      <c r="F39" s="60" t="e">
        <f>Sheet1!#REF!</f>
        <v>#REF!</v>
      </c>
      <c r="G39" s="60" t="e">
        <f>Sheet1!#REF!</f>
        <v>#REF!</v>
      </c>
      <c r="H39" s="97" t="e">
        <f t="shared" si="0"/>
        <v>#REF!</v>
      </c>
    </row>
    <row r="40" spans="1:8" ht="18.75">
      <c r="A40" s="63">
        <v>9</v>
      </c>
      <c r="B40" s="64">
        <v>9</v>
      </c>
      <c r="C40" s="65" t="s">
        <v>525</v>
      </c>
      <c r="D40" s="66" t="s">
        <v>49</v>
      </c>
      <c r="E40" s="67">
        <v>10672101036</v>
      </c>
      <c r="F40" s="68" t="e">
        <f t="shared" ref="F40:G40" si="9">+F39+F38</f>
        <v>#REF!</v>
      </c>
      <c r="G40" s="68" t="e">
        <f t="shared" si="9"/>
        <v>#REF!</v>
      </c>
      <c r="H40" s="68" t="e">
        <f>+H39+H38</f>
        <v>#REF!</v>
      </c>
    </row>
    <row r="41" spans="1:8" ht="38.25" hidden="1" thickBot="1">
      <c r="A41" s="64"/>
      <c r="B41" s="69"/>
      <c r="C41" s="59" t="s">
        <v>50</v>
      </c>
      <c r="D41" s="70"/>
      <c r="E41" s="72"/>
      <c r="F41" s="60" t="e">
        <f>Sheet1!#REF!</f>
        <v>#REF!</v>
      </c>
      <c r="G41" s="60" t="e">
        <f>Sheet1!#REF!</f>
        <v>#REF!</v>
      </c>
      <c r="H41" s="61" t="e">
        <f t="shared" si="0"/>
        <v>#REF!</v>
      </c>
    </row>
    <row r="42" spans="1:8" ht="19.5" hidden="1" thickBot="1">
      <c r="A42" s="64"/>
      <c r="B42" s="64"/>
      <c r="C42" s="62" t="s">
        <v>51</v>
      </c>
      <c r="D42" s="66"/>
      <c r="E42" s="72"/>
      <c r="F42" s="60" t="e">
        <f>Sheet1!#REF!</f>
        <v>#REF!</v>
      </c>
      <c r="G42" s="60" t="e">
        <f>Sheet1!#REF!</f>
        <v>#REF!</v>
      </c>
      <c r="H42" s="97" t="e">
        <f t="shared" si="0"/>
        <v>#REF!</v>
      </c>
    </row>
    <row r="43" spans="1:8" ht="37.5">
      <c r="A43" s="63">
        <v>10</v>
      </c>
      <c r="B43" s="64">
        <v>10</v>
      </c>
      <c r="C43" s="65" t="s">
        <v>50</v>
      </c>
      <c r="D43" s="66" t="s">
        <v>53</v>
      </c>
      <c r="E43" s="67">
        <v>10672101041</v>
      </c>
      <c r="F43" s="68" t="e">
        <f t="shared" ref="F43:G43" si="10">+F42+F41</f>
        <v>#REF!</v>
      </c>
      <c r="G43" s="68" t="e">
        <f t="shared" si="10"/>
        <v>#REF!</v>
      </c>
      <c r="H43" s="68" t="e">
        <f>+H42+H41</f>
        <v>#REF!</v>
      </c>
    </row>
    <row r="44" spans="1:8" ht="18.75" hidden="1">
      <c r="A44" s="64"/>
      <c r="B44" s="69"/>
      <c r="C44" s="59" t="s">
        <v>54</v>
      </c>
      <c r="D44" s="70"/>
      <c r="E44" s="71"/>
      <c r="F44" s="60" t="e">
        <f>Sheet1!#REF!</f>
        <v>#REF!</v>
      </c>
      <c r="G44" s="60" t="e">
        <f>Sheet1!#REF!</f>
        <v>#REF!</v>
      </c>
      <c r="H44" s="61" t="e">
        <f t="shared" si="0"/>
        <v>#REF!</v>
      </c>
    </row>
    <row r="45" spans="1:8" ht="56.25" hidden="1">
      <c r="A45" s="64"/>
      <c r="B45" s="64"/>
      <c r="C45" s="62" t="s">
        <v>55</v>
      </c>
      <c r="D45" s="66"/>
      <c r="E45" s="71"/>
      <c r="F45" s="60" t="e">
        <f>Sheet1!#REF!</f>
        <v>#REF!</v>
      </c>
      <c r="G45" s="60" t="e">
        <f>Sheet1!#REF!</f>
        <v>#REF!</v>
      </c>
      <c r="H45" s="61" t="e">
        <f t="shared" si="0"/>
        <v>#REF!</v>
      </c>
    </row>
    <row r="46" spans="1:8" ht="56.25" hidden="1">
      <c r="A46" s="64"/>
      <c r="B46" s="64"/>
      <c r="C46" s="62" t="s">
        <v>56</v>
      </c>
      <c r="D46" s="66"/>
      <c r="E46" s="71"/>
      <c r="F46" s="60" t="e">
        <f>Sheet1!#REF!</f>
        <v>#REF!</v>
      </c>
      <c r="G46" s="60" t="e">
        <f>Sheet1!#REF!</f>
        <v>#REF!</v>
      </c>
      <c r="H46" s="97" t="e">
        <f t="shared" si="0"/>
        <v>#REF!</v>
      </c>
    </row>
    <row r="47" spans="1:8" ht="18.75">
      <c r="A47" s="63">
        <v>11</v>
      </c>
      <c r="B47" s="64">
        <v>11</v>
      </c>
      <c r="C47" s="65" t="s">
        <v>54</v>
      </c>
      <c r="D47" s="66" t="s">
        <v>58</v>
      </c>
      <c r="E47" s="67">
        <v>10672101006</v>
      </c>
      <c r="F47" s="68" t="e">
        <f t="shared" ref="F47:G47" si="11">+F46+F45+F44</f>
        <v>#REF!</v>
      </c>
      <c r="G47" s="68" t="e">
        <f t="shared" si="11"/>
        <v>#REF!</v>
      </c>
      <c r="H47" s="68" t="e">
        <f>+H46+H45+H44</f>
        <v>#REF!</v>
      </c>
    </row>
    <row r="48" spans="1:8" ht="18.75">
      <c r="A48" s="63">
        <v>12</v>
      </c>
      <c r="B48" s="64">
        <v>12</v>
      </c>
      <c r="C48" s="65" t="s">
        <v>61</v>
      </c>
      <c r="D48" s="66" t="s">
        <v>62</v>
      </c>
      <c r="E48" s="67">
        <v>10672101042</v>
      </c>
      <c r="F48" s="68" t="e">
        <f>Sheet1!#REF!</f>
        <v>#REF!</v>
      </c>
      <c r="G48" s="68" t="e">
        <f>Sheet1!#REF!</f>
        <v>#REF!</v>
      </c>
      <c r="H48" s="68" t="e">
        <f t="shared" si="0"/>
        <v>#REF!</v>
      </c>
    </row>
    <row r="49" spans="1:8" ht="18.75">
      <c r="A49" s="63">
        <v>13</v>
      </c>
      <c r="B49" s="64">
        <v>13</v>
      </c>
      <c r="C49" s="65" t="s">
        <v>65</v>
      </c>
      <c r="D49" s="66" t="s">
        <v>66</v>
      </c>
      <c r="E49" s="67">
        <v>10672101021</v>
      </c>
      <c r="F49" s="68" t="e">
        <f>Sheet1!#REF!</f>
        <v>#REF!</v>
      </c>
      <c r="G49" s="68" t="e">
        <f>Sheet1!#REF!</f>
        <v>#REF!</v>
      </c>
      <c r="H49" s="68" t="e">
        <f t="shared" si="0"/>
        <v>#REF!</v>
      </c>
    </row>
    <row r="50" spans="1:8" ht="19.5" hidden="1" thickBot="1">
      <c r="A50" s="64"/>
      <c r="B50" s="69"/>
      <c r="C50" s="59" t="s">
        <v>526</v>
      </c>
      <c r="D50" s="70"/>
      <c r="E50" s="72"/>
      <c r="F50" s="60" t="e">
        <f>Sheet1!#REF!</f>
        <v>#REF!</v>
      </c>
      <c r="G50" s="60" t="e">
        <f>Sheet1!#REF!</f>
        <v>#REF!</v>
      </c>
      <c r="H50" s="61" t="e">
        <f t="shared" si="0"/>
        <v>#REF!</v>
      </c>
    </row>
    <row r="51" spans="1:8" ht="63.75" hidden="1" thickBot="1">
      <c r="A51" s="64"/>
      <c r="B51" s="64"/>
      <c r="C51" s="79" t="s">
        <v>501</v>
      </c>
      <c r="D51" s="66"/>
      <c r="E51" s="72"/>
      <c r="F51" s="60" t="e">
        <f>Sheet1!#REF!</f>
        <v>#REF!</v>
      </c>
      <c r="G51" s="60" t="e">
        <f>Sheet1!#REF!</f>
        <v>#REF!</v>
      </c>
      <c r="H51" s="61" t="e">
        <f t="shared" si="0"/>
        <v>#REF!</v>
      </c>
    </row>
    <row r="52" spans="1:8" ht="63.75" hidden="1" thickBot="1">
      <c r="A52" s="64"/>
      <c r="B52" s="64"/>
      <c r="C52" s="79" t="s">
        <v>502</v>
      </c>
      <c r="D52" s="66"/>
      <c r="E52" s="72"/>
      <c r="F52" s="60" t="e">
        <f>Sheet1!#REF!</f>
        <v>#REF!</v>
      </c>
      <c r="G52" s="60" t="e">
        <f>Sheet1!#REF!</f>
        <v>#REF!</v>
      </c>
      <c r="H52" s="97" t="e">
        <f t="shared" si="0"/>
        <v>#REF!</v>
      </c>
    </row>
    <row r="53" spans="1:8" ht="18.75">
      <c r="A53" s="63">
        <v>14</v>
      </c>
      <c r="B53" s="64">
        <v>14</v>
      </c>
      <c r="C53" s="65" t="s">
        <v>526</v>
      </c>
      <c r="D53" s="66" t="s">
        <v>69</v>
      </c>
      <c r="E53" s="67">
        <v>10672101043</v>
      </c>
      <c r="F53" s="68" t="e">
        <f t="shared" ref="F53:G53" si="12">+F52+F51+F50</f>
        <v>#REF!</v>
      </c>
      <c r="G53" s="68" t="e">
        <f t="shared" si="12"/>
        <v>#REF!</v>
      </c>
      <c r="H53" s="68" t="e">
        <f>+H52+H51+H50</f>
        <v>#REF!</v>
      </c>
    </row>
    <row r="54" spans="1:8" ht="18.75" hidden="1">
      <c r="A54" s="64"/>
      <c r="B54" s="69"/>
      <c r="C54" s="59" t="s">
        <v>70</v>
      </c>
      <c r="D54" s="70"/>
      <c r="E54" s="71"/>
      <c r="F54" s="60" t="e">
        <f>Sheet1!#REF!</f>
        <v>#REF!</v>
      </c>
      <c r="G54" s="60" t="e">
        <f>Sheet1!#REF!</f>
        <v>#REF!</v>
      </c>
      <c r="H54" s="61" t="e">
        <f t="shared" si="0"/>
        <v>#REF!</v>
      </c>
    </row>
    <row r="55" spans="1:8" ht="37.5" hidden="1">
      <c r="A55" s="64"/>
      <c r="B55" s="64"/>
      <c r="C55" s="62" t="s">
        <v>71</v>
      </c>
      <c r="D55" s="66"/>
      <c r="E55" s="71"/>
      <c r="F55" s="60" t="e">
        <f>Sheet1!#REF!</f>
        <v>#REF!</v>
      </c>
      <c r="G55" s="60" t="e">
        <f>Sheet1!#REF!</f>
        <v>#REF!</v>
      </c>
      <c r="H55" s="97" t="e">
        <f t="shared" si="0"/>
        <v>#REF!</v>
      </c>
    </row>
    <row r="56" spans="1:8" ht="18.75">
      <c r="A56" s="63">
        <v>15</v>
      </c>
      <c r="B56" s="64">
        <v>15</v>
      </c>
      <c r="C56" s="65" t="s">
        <v>70</v>
      </c>
      <c r="D56" s="66" t="s">
        <v>74</v>
      </c>
      <c r="E56" s="67">
        <v>10672101005</v>
      </c>
      <c r="F56" s="68" t="e">
        <f t="shared" ref="F56:G56" si="13">+F55+F54</f>
        <v>#REF!</v>
      </c>
      <c r="G56" s="68" t="e">
        <f t="shared" si="13"/>
        <v>#REF!</v>
      </c>
      <c r="H56" s="68" t="e">
        <f>+H55+H54</f>
        <v>#REF!</v>
      </c>
    </row>
    <row r="57" spans="1:8" hidden="1">
      <c r="A57" s="64"/>
      <c r="B57" s="69"/>
      <c r="C57" s="80" t="s">
        <v>503</v>
      </c>
      <c r="D57" s="70"/>
      <c r="E57" s="71"/>
      <c r="F57" s="60" t="e">
        <f>Sheet1!#REF!</f>
        <v>#REF!</v>
      </c>
      <c r="G57" s="60" t="e">
        <f>Sheet1!#REF!</f>
        <v>#REF!</v>
      </c>
      <c r="H57" s="61" t="e">
        <f t="shared" si="0"/>
        <v>#REF!</v>
      </c>
    </row>
    <row r="58" spans="1:8" ht="47.25" hidden="1">
      <c r="A58" s="64"/>
      <c r="B58" s="64"/>
      <c r="C58" s="79" t="s">
        <v>504</v>
      </c>
      <c r="D58" s="66"/>
      <c r="E58" s="71"/>
      <c r="F58" s="60" t="e">
        <f>Sheet1!#REF!</f>
        <v>#REF!</v>
      </c>
      <c r="G58" s="60" t="e">
        <f>Sheet1!#REF!</f>
        <v>#REF!</v>
      </c>
      <c r="H58" s="61" t="e">
        <f t="shared" si="0"/>
        <v>#REF!</v>
      </c>
    </row>
    <row r="59" spans="1:8" hidden="1">
      <c r="A59" s="63"/>
      <c r="B59" s="64"/>
      <c r="C59" s="79" t="s">
        <v>505</v>
      </c>
      <c r="D59" s="66"/>
      <c r="E59" s="71"/>
      <c r="F59" s="60" t="e">
        <f>Sheet1!#REF!</f>
        <v>#REF!</v>
      </c>
      <c r="G59" s="60" t="e">
        <f>Sheet1!#REF!</f>
        <v>#REF!</v>
      </c>
      <c r="H59" s="97" t="e">
        <f t="shared" si="0"/>
        <v>#REF!</v>
      </c>
    </row>
    <row r="60" spans="1:8" ht="31.5">
      <c r="A60" s="63">
        <v>16</v>
      </c>
      <c r="B60" s="64">
        <v>16</v>
      </c>
      <c r="C60" s="81" t="s">
        <v>527</v>
      </c>
      <c r="D60" s="66" t="s">
        <v>77</v>
      </c>
      <c r="E60" s="67">
        <v>10672101044</v>
      </c>
      <c r="F60" s="68" t="e">
        <f t="shared" ref="F60:G60" si="14">+F59+F58+F57</f>
        <v>#REF!</v>
      </c>
      <c r="G60" s="68" t="e">
        <f t="shared" si="14"/>
        <v>#REF!</v>
      </c>
      <c r="H60" s="68" t="e">
        <f>+H59+H58+H57</f>
        <v>#REF!</v>
      </c>
    </row>
    <row r="61" spans="1:8" ht="19.5" hidden="1" thickBot="1">
      <c r="A61" s="64"/>
      <c r="B61" s="69"/>
      <c r="C61" s="82" t="s">
        <v>78</v>
      </c>
      <c r="D61" s="70"/>
      <c r="E61" s="72"/>
      <c r="F61" s="60" t="e">
        <f>Sheet1!#REF!</f>
        <v>#REF!</v>
      </c>
      <c r="G61" s="60" t="e">
        <f>Sheet1!#REF!</f>
        <v>#REF!</v>
      </c>
      <c r="H61" s="61" t="e">
        <f t="shared" si="0"/>
        <v>#REF!</v>
      </c>
    </row>
    <row r="62" spans="1:8" ht="38.25" hidden="1" thickBot="1">
      <c r="A62" s="64"/>
      <c r="B62" s="64"/>
      <c r="C62" s="62" t="s">
        <v>79</v>
      </c>
      <c r="D62" s="66"/>
      <c r="E62" s="72"/>
      <c r="F62" s="60" t="e">
        <f>Sheet1!#REF!</f>
        <v>#REF!</v>
      </c>
      <c r="G62" s="60" t="e">
        <f>Sheet1!#REF!</f>
        <v>#REF!</v>
      </c>
      <c r="H62" s="97" t="e">
        <f t="shared" si="0"/>
        <v>#REF!</v>
      </c>
    </row>
    <row r="63" spans="1:8" ht="18.75">
      <c r="A63" s="63">
        <v>17</v>
      </c>
      <c r="B63" s="64">
        <v>17</v>
      </c>
      <c r="C63" s="65" t="s">
        <v>78</v>
      </c>
      <c r="D63" s="66" t="s">
        <v>82</v>
      </c>
      <c r="E63" s="67">
        <v>10672101037</v>
      </c>
      <c r="F63" s="68" t="e">
        <f t="shared" ref="F63:G63" si="15">+F62+F61</f>
        <v>#REF!</v>
      </c>
      <c r="G63" s="68" t="e">
        <f t="shared" si="15"/>
        <v>#REF!</v>
      </c>
      <c r="H63" s="68" t="e">
        <f>+H62+H61</f>
        <v>#REF!</v>
      </c>
    </row>
    <row r="64" spans="1:8" ht="19.5" hidden="1" thickBot="1">
      <c r="A64" s="64"/>
      <c r="B64" s="69"/>
      <c r="C64" s="59" t="s">
        <v>83</v>
      </c>
      <c r="D64" s="70"/>
      <c r="E64" s="72"/>
      <c r="F64" s="60" t="e">
        <f>Sheet1!#REF!</f>
        <v>#REF!</v>
      </c>
      <c r="G64" s="60" t="e">
        <f>Sheet1!#REF!</f>
        <v>#REF!</v>
      </c>
      <c r="H64" s="61" t="e">
        <f t="shared" si="0"/>
        <v>#REF!</v>
      </c>
    </row>
    <row r="65" spans="1:8" ht="32.25" hidden="1" thickBot="1">
      <c r="A65" s="64"/>
      <c r="B65" s="64"/>
      <c r="C65" s="79" t="s">
        <v>506</v>
      </c>
      <c r="D65" s="66"/>
      <c r="E65" s="72"/>
      <c r="F65" s="60" t="e">
        <f>Sheet1!#REF!</f>
        <v>#REF!</v>
      </c>
      <c r="G65" s="60" t="e">
        <f>Sheet1!#REF!</f>
        <v>#REF!</v>
      </c>
      <c r="H65" s="97" t="e">
        <f t="shared" si="0"/>
        <v>#REF!</v>
      </c>
    </row>
    <row r="66" spans="1:8" ht="18.75">
      <c r="A66" s="63">
        <v>18</v>
      </c>
      <c r="B66" s="64">
        <v>18</v>
      </c>
      <c r="C66" s="65" t="s">
        <v>528</v>
      </c>
      <c r="D66" s="66" t="s">
        <v>86</v>
      </c>
      <c r="E66" s="67">
        <v>10672101045</v>
      </c>
      <c r="F66" s="68" t="e">
        <f t="shared" ref="F66:G66" si="16">+F65+F64</f>
        <v>#REF!</v>
      </c>
      <c r="G66" s="68" t="e">
        <f t="shared" si="16"/>
        <v>#REF!</v>
      </c>
      <c r="H66" s="68" t="e">
        <f>+H65+H64</f>
        <v>#REF!</v>
      </c>
    </row>
    <row r="67" spans="1:8" ht="19.5" hidden="1" thickBot="1">
      <c r="A67" s="64"/>
      <c r="B67" s="69"/>
      <c r="C67" s="59" t="s">
        <v>87</v>
      </c>
      <c r="D67" s="70"/>
      <c r="E67" s="72"/>
      <c r="F67" s="60" t="e">
        <f>Sheet1!#REF!</f>
        <v>#REF!</v>
      </c>
      <c r="G67" s="60" t="e">
        <f>Sheet1!#REF!</f>
        <v>#REF!</v>
      </c>
      <c r="H67" s="61" t="e">
        <f t="shared" si="0"/>
        <v>#REF!</v>
      </c>
    </row>
    <row r="68" spans="1:8" ht="38.25" hidden="1" thickBot="1">
      <c r="A68" s="64"/>
      <c r="B68" s="64"/>
      <c r="C68" s="62" t="s">
        <v>88</v>
      </c>
      <c r="D68" s="66"/>
      <c r="E68" s="72"/>
      <c r="F68" s="60" t="e">
        <f>Sheet1!#REF!</f>
        <v>#REF!</v>
      </c>
      <c r="G68" s="60" t="e">
        <f>Sheet1!#REF!</f>
        <v>#REF!</v>
      </c>
      <c r="H68" s="97" t="e">
        <f t="shared" si="0"/>
        <v>#REF!</v>
      </c>
    </row>
    <row r="69" spans="1:8" ht="18.75">
      <c r="A69" s="63">
        <v>19</v>
      </c>
      <c r="B69" s="64">
        <v>19</v>
      </c>
      <c r="C69" s="65" t="s">
        <v>87</v>
      </c>
      <c r="D69" s="66" t="s">
        <v>91</v>
      </c>
      <c r="E69" s="67">
        <v>10672101046</v>
      </c>
      <c r="F69" s="68" t="e">
        <f t="shared" ref="F69:G69" si="17">+F68+F67</f>
        <v>#REF!</v>
      </c>
      <c r="G69" s="68" t="e">
        <f t="shared" si="17"/>
        <v>#REF!</v>
      </c>
      <c r="H69" s="68" t="e">
        <f>+H68+H67</f>
        <v>#REF!</v>
      </c>
    </row>
    <row r="70" spans="1:8" ht="19.5" hidden="1" thickBot="1">
      <c r="A70" s="64"/>
      <c r="B70" s="69"/>
      <c r="C70" s="59" t="s">
        <v>92</v>
      </c>
      <c r="D70" s="70"/>
      <c r="E70" s="72"/>
      <c r="F70" s="60" t="e">
        <f>Sheet1!#REF!</f>
        <v>#REF!</v>
      </c>
      <c r="G70" s="60" t="e">
        <f>Sheet1!#REF!</f>
        <v>#REF!</v>
      </c>
      <c r="H70" s="61" t="e">
        <f t="shared" si="0"/>
        <v>#REF!</v>
      </c>
    </row>
    <row r="71" spans="1:8" ht="57" hidden="1" thickBot="1">
      <c r="A71" s="64"/>
      <c r="B71" s="64"/>
      <c r="C71" s="62" t="s">
        <v>93</v>
      </c>
      <c r="D71" s="66"/>
      <c r="E71" s="72"/>
      <c r="F71" s="60" t="e">
        <f>Sheet1!#REF!</f>
        <v>#REF!</v>
      </c>
      <c r="G71" s="60" t="e">
        <f>Sheet1!#REF!</f>
        <v>#REF!</v>
      </c>
      <c r="H71" s="97" t="e">
        <f t="shared" si="0"/>
        <v>#REF!</v>
      </c>
    </row>
    <row r="72" spans="1:8" ht="18.75">
      <c r="A72" s="63">
        <v>20</v>
      </c>
      <c r="B72" s="64">
        <v>20</v>
      </c>
      <c r="C72" s="65" t="s">
        <v>92</v>
      </c>
      <c r="D72" s="66" t="s">
        <v>96</v>
      </c>
      <c r="E72" s="67">
        <v>10672101047</v>
      </c>
      <c r="F72" s="68" t="e">
        <f t="shared" ref="F72:G72" si="18">+F71+F70</f>
        <v>#REF!</v>
      </c>
      <c r="G72" s="68" t="e">
        <f t="shared" si="18"/>
        <v>#REF!</v>
      </c>
      <c r="H72" s="68" t="e">
        <f>+H71+H70</f>
        <v>#REF!</v>
      </c>
    </row>
    <row r="73" spans="1:8" ht="19.5" hidden="1" thickBot="1">
      <c r="A73" s="64"/>
      <c r="B73" s="69"/>
      <c r="C73" s="59" t="s">
        <v>97</v>
      </c>
      <c r="D73" s="70"/>
      <c r="E73" s="72"/>
      <c r="F73" s="60" t="e">
        <f>Sheet1!#REF!</f>
        <v>#REF!</v>
      </c>
      <c r="G73" s="60" t="e">
        <f>Sheet1!#REF!</f>
        <v>#REF!</v>
      </c>
      <c r="H73" s="61" t="e">
        <f t="shared" si="0"/>
        <v>#REF!</v>
      </c>
    </row>
    <row r="74" spans="1:8" ht="38.25" hidden="1" thickBot="1">
      <c r="A74" s="64"/>
      <c r="B74" s="64"/>
      <c r="C74" s="62" t="s">
        <v>529</v>
      </c>
      <c r="D74" s="66"/>
      <c r="E74" s="72"/>
      <c r="F74" s="60" t="e">
        <f>Sheet1!#REF!</f>
        <v>#REF!</v>
      </c>
      <c r="G74" s="60" t="e">
        <f>Sheet1!#REF!</f>
        <v>#REF!</v>
      </c>
      <c r="H74" s="97" t="e">
        <f t="shared" ref="H74:H91" si="19">+F74+G74</f>
        <v>#REF!</v>
      </c>
    </row>
    <row r="75" spans="1:8" ht="18.75">
      <c r="A75" s="63">
        <v>21</v>
      </c>
      <c r="B75" s="64">
        <v>21</v>
      </c>
      <c r="C75" s="65" t="s">
        <v>530</v>
      </c>
      <c r="D75" s="66" t="s">
        <v>101</v>
      </c>
      <c r="E75" s="67">
        <v>10672101048</v>
      </c>
      <c r="F75" s="68" t="e">
        <f t="shared" ref="F75:G75" si="20">+F74+F73</f>
        <v>#REF!</v>
      </c>
      <c r="G75" s="68" t="e">
        <f t="shared" si="20"/>
        <v>#REF!</v>
      </c>
      <c r="H75" s="68" t="e">
        <f>+H74+H73</f>
        <v>#REF!</v>
      </c>
    </row>
    <row r="76" spans="1:8" ht="19.5" hidden="1" thickBot="1">
      <c r="A76" s="64"/>
      <c r="B76" s="69"/>
      <c r="C76" s="59" t="s">
        <v>102</v>
      </c>
      <c r="D76" s="70"/>
      <c r="E76" s="72"/>
      <c r="F76" s="60" t="e">
        <f>Sheet1!#REF!</f>
        <v>#REF!</v>
      </c>
      <c r="G76" s="60" t="e">
        <f>Sheet1!#REF!</f>
        <v>#REF!</v>
      </c>
      <c r="H76" s="61" t="e">
        <f t="shared" si="19"/>
        <v>#REF!</v>
      </c>
    </row>
    <row r="77" spans="1:8" ht="32.25" hidden="1" thickBot="1">
      <c r="A77" s="64"/>
      <c r="B77" s="64"/>
      <c r="C77" s="79" t="s">
        <v>507</v>
      </c>
      <c r="D77" s="66"/>
      <c r="E77" s="72"/>
      <c r="F77" s="60" t="e">
        <f>Sheet1!#REF!</f>
        <v>#REF!</v>
      </c>
      <c r="G77" s="60" t="e">
        <f>Sheet1!#REF!</f>
        <v>#REF!</v>
      </c>
      <c r="H77" s="61" t="e">
        <f t="shared" si="19"/>
        <v>#REF!</v>
      </c>
    </row>
    <row r="78" spans="1:8" ht="38.25" hidden="1" thickBot="1">
      <c r="A78" s="64"/>
      <c r="B78" s="64"/>
      <c r="C78" s="62" t="s">
        <v>103</v>
      </c>
      <c r="D78" s="66"/>
      <c r="E78" s="72"/>
      <c r="F78" s="60" t="e">
        <f>Sheet1!#REF!</f>
        <v>#REF!</v>
      </c>
      <c r="G78" s="60" t="e">
        <f>Sheet1!#REF!</f>
        <v>#REF!</v>
      </c>
      <c r="H78" s="97" t="e">
        <f t="shared" si="19"/>
        <v>#REF!</v>
      </c>
    </row>
    <row r="79" spans="1:8" ht="18.75">
      <c r="A79" s="63">
        <v>22</v>
      </c>
      <c r="B79" s="64">
        <v>22</v>
      </c>
      <c r="C79" s="65" t="s">
        <v>102</v>
      </c>
      <c r="D79" s="66" t="s">
        <v>105</v>
      </c>
      <c r="E79" s="67">
        <v>10672101049</v>
      </c>
      <c r="F79" s="68" t="e">
        <f t="shared" ref="F79:G79" si="21">+F78+F77+F76</f>
        <v>#REF!</v>
      </c>
      <c r="G79" s="68" t="e">
        <f t="shared" si="21"/>
        <v>#REF!</v>
      </c>
      <c r="H79" s="68" t="e">
        <f>+H78+H77+H76</f>
        <v>#REF!</v>
      </c>
    </row>
    <row r="80" spans="1:8" ht="19.5" hidden="1" thickBot="1">
      <c r="A80" s="64"/>
      <c r="B80" s="69"/>
      <c r="C80" s="59" t="s">
        <v>106</v>
      </c>
      <c r="D80" s="70"/>
      <c r="E80" s="72"/>
      <c r="F80" s="60" t="e">
        <f>Sheet1!#REF!</f>
        <v>#REF!</v>
      </c>
      <c r="G80" s="60" t="e">
        <f>Sheet1!#REF!</f>
        <v>#REF!</v>
      </c>
      <c r="H80" s="61" t="e">
        <f t="shared" si="19"/>
        <v>#REF!</v>
      </c>
    </row>
    <row r="81" spans="1:8" ht="38.25" hidden="1" thickBot="1">
      <c r="A81" s="64"/>
      <c r="B81" s="64"/>
      <c r="C81" s="62" t="s">
        <v>107</v>
      </c>
      <c r="D81" s="66"/>
      <c r="E81" s="72"/>
      <c r="F81" s="60" t="e">
        <f>Sheet1!#REF!</f>
        <v>#REF!</v>
      </c>
      <c r="G81" s="60" t="e">
        <f>Sheet1!#REF!</f>
        <v>#REF!</v>
      </c>
      <c r="H81" s="61" t="e">
        <f t="shared" si="19"/>
        <v>#REF!</v>
      </c>
    </row>
    <row r="82" spans="1:8" ht="57" hidden="1" thickBot="1">
      <c r="A82" s="64"/>
      <c r="B82" s="64"/>
      <c r="C82" s="62" t="s">
        <v>108</v>
      </c>
      <c r="D82" s="66"/>
      <c r="E82" s="72"/>
      <c r="F82" s="60" t="e">
        <f>Sheet1!#REF!</f>
        <v>#REF!</v>
      </c>
      <c r="G82" s="60" t="e">
        <f>Sheet1!#REF!</f>
        <v>#REF!</v>
      </c>
      <c r="H82" s="97" t="e">
        <f t="shared" si="19"/>
        <v>#REF!</v>
      </c>
    </row>
    <row r="83" spans="1:8" ht="18.75">
      <c r="A83" s="63">
        <v>23</v>
      </c>
      <c r="B83" s="64">
        <v>23</v>
      </c>
      <c r="C83" s="65" t="s">
        <v>106</v>
      </c>
      <c r="D83" s="66" t="s">
        <v>110</v>
      </c>
      <c r="E83" s="67">
        <v>10672101050</v>
      </c>
      <c r="F83" s="68" t="e">
        <f t="shared" ref="F83:G83" si="22">+F82+F81+F80</f>
        <v>#REF!</v>
      </c>
      <c r="G83" s="68" t="e">
        <f t="shared" si="22"/>
        <v>#REF!</v>
      </c>
      <c r="H83" s="68" t="e">
        <f>+H82+H81+H80</f>
        <v>#REF!</v>
      </c>
    </row>
    <row r="84" spans="1:8" ht="19.5" hidden="1" thickBot="1">
      <c r="A84" s="64"/>
      <c r="B84" s="69"/>
      <c r="C84" s="59" t="s">
        <v>111</v>
      </c>
      <c r="D84" s="70"/>
      <c r="E84" s="72"/>
      <c r="F84" s="60" t="e">
        <f>Sheet1!#REF!</f>
        <v>#REF!</v>
      </c>
      <c r="G84" s="60" t="e">
        <f>Sheet1!#REF!</f>
        <v>#REF!</v>
      </c>
      <c r="H84" s="61" t="e">
        <f t="shared" si="19"/>
        <v>#REF!</v>
      </c>
    </row>
    <row r="85" spans="1:8" ht="38.25" hidden="1" thickBot="1">
      <c r="A85" s="64"/>
      <c r="B85" s="64"/>
      <c r="C85" s="62" t="s">
        <v>112</v>
      </c>
      <c r="D85" s="66"/>
      <c r="E85" s="72"/>
      <c r="F85" s="60" t="e">
        <f>Sheet1!#REF!</f>
        <v>#REF!</v>
      </c>
      <c r="G85" s="60" t="e">
        <f>Sheet1!#REF!</f>
        <v>#REF!</v>
      </c>
      <c r="H85" s="97" t="e">
        <f t="shared" si="19"/>
        <v>#REF!</v>
      </c>
    </row>
    <row r="86" spans="1:8" ht="18.75">
      <c r="A86" s="63">
        <v>24</v>
      </c>
      <c r="B86" s="64">
        <v>24</v>
      </c>
      <c r="C86" s="65" t="s">
        <v>111</v>
      </c>
      <c r="D86" s="66" t="s">
        <v>115</v>
      </c>
      <c r="E86" s="67">
        <v>10672101051</v>
      </c>
      <c r="F86" s="68" t="e">
        <f t="shared" ref="F86:G86" si="23">+F85+F84</f>
        <v>#REF!</v>
      </c>
      <c r="G86" s="68" t="e">
        <f t="shared" si="23"/>
        <v>#REF!</v>
      </c>
      <c r="H86" s="68" t="e">
        <f>+H85+H84</f>
        <v>#REF!</v>
      </c>
    </row>
    <row r="87" spans="1:8" ht="18.75" hidden="1">
      <c r="A87" s="64"/>
      <c r="B87" s="69"/>
      <c r="C87" s="59" t="s">
        <v>116</v>
      </c>
      <c r="D87" s="70"/>
      <c r="E87" s="71"/>
      <c r="F87" s="60" t="e">
        <f>Sheet1!#REF!</f>
        <v>#REF!</v>
      </c>
      <c r="G87" s="60" t="e">
        <f>Sheet1!#REF!</f>
        <v>#REF!</v>
      </c>
      <c r="H87" s="61" t="e">
        <f t="shared" si="19"/>
        <v>#REF!</v>
      </c>
    </row>
    <row r="88" spans="1:8" ht="31.5" hidden="1">
      <c r="A88" s="64"/>
      <c r="B88" s="64"/>
      <c r="C88" s="79" t="s">
        <v>508</v>
      </c>
      <c r="D88" s="66"/>
      <c r="E88" s="71"/>
      <c r="F88" s="60" t="e">
        <f>Sheet1!#REF!</f>
        <v>#REF!</v>
      </c>
      <c r="G88" s="60" t="e">
        <f>Sheet1!#REF!</f>
        <v>#REF!</v>
      </c>
      <c r="H88" s="97" t="e">
        <f t="shared" si="19"/>
        <v>#REF!</v>
      </c>
    </row>
    <row r="89" spans="1:8" ht="18.75">
      <c r="A89" s="63">
        <v>25</v>
      </c>
      <c r="B89" s="64">
        <v>25</v>
      </c>
      <c r="C89" s="65" t="s">
        <v>531</v>
      </c>
      <c r="D89" s="66" t="s">
        <v>118</v>
      </c>
      <c r="E89" s="67">
        <v>10672101004</v>
      </c>
      <c r="F89" s="68" t="e">
        <f t="shared" ref="F89:G89" si="24">+F88+F87</f>
        <v>#REF!</v>
      </c>
      <c r="G89" s="68" t="e">
        <f t="shared" si="24"/>
        <v>#REF!</v>
      </c>
      <c r="H89" s="68" t="e">
        <f>+H88+H87</f>
        <v>#REF!</v>
      </c>
    </row>
    <row r="90" spans="1:8" ht="18.75">
      <c r="A90" s="63">
        <v>26</v>
      </c>
      <c r="B90" s="64">
        <v>26</v>
      </c>
      <c r="C90" s="65" t="s">
        <v>121</v>
      </c>
      <c r="D90" s="66" t="s">
        <v>122</v>
      </c>
      <c r="E90" s="67">
        <v>10672101034</v>
      </c>
      <c r="F90" s="68" t="e">
        <f>Sheet1!#REF!</f>
        <v>#REF!</v>
      </c>
      <c r="G90" s="68" t="e">
        <f>Sheet1!#REF!</f>
        <v>#REF!</v>
      </c>
      <c r="H90" s="68" t="e">
        <f t="shared" si="19"/>
        <v>#REF!</v>
      </c>
    </row>
    <row r="91" spans="1:8" ht="18.75">
      <c r="A91" s="63">
        <v>27</v>
      </c>
      <c r="B91" s="64">
        <v>27</v>
      </c>
      <c r="C91" s="65" t="s">
        <v>125</v>
      </c>
      <c r="D91" s="66" t="s">
        <v>126</v>
      </c>
      <c r="E91" s="67">
        <v>10672101052</v>
      </c>
      <c r="F91" s="68" t="e">
        <f>Sheet1!#REF!</f>
        <v>#REF!</v>
      </c>
      <c r="G91" s="68" t="e">
        <f>Sheet1!#REF!</f>
        <v>#REF!</v>
      </c>
      <c r="H91" s="68" t="e">
        <f t="shared" si="19"/>
        <v>#REF!</v>
      </c>
    </row>
    <row r="92" spans="1:8">
      <c r="A92" s="83" t="s">
        <v>513</v>
      </c>
      <c r="B92" s="84"/>
      <c r="C92" s="85" t="s">
        <v>129</v>
      </c>
      <c r="D92" s="86"/>
      <c r="E92" s="87"/>
      <c r="F92" s="88" t="e">
        <f t="shared" ref="F92:H92" si="25">+F91+F89+F90+F83+F86+F79+F75+F72+F69+F66+F60+F63+F56+F53+F49+F47+F48+F43+F40+F37+F33+F29+F28+F20+F17+F14+F11</f>
        <v>#REF!</v>
      </c>
      <c r="G92" s="88" t="e">
        <f t="shared" si="25"/>
        <v>#REF!</v>
      </c>
      <c r="H92" s="88" t="e">
        <f t="shared" si="25"/>
        <v>#REF!</v>
      </c>
    </row>
    <row r="93" spans="1:8" ht="18.75">
      <c r="A93" s="63">
        <v>29</v>
      </c>
      <c r="B93" s="64">
        <v>28</v>
      </c>
      <c r="C93" s="65" t="s">
        <v>132</v>
      </c>
      <c r="D93" s="66" t="s">
        <v>133</v>
      </c>
      <c r="E93" s="67">
        <v>10672101029</v>
      </c>
      <c r="F93" s="68" t="e">
        <f>Sheet1!#REF!</f>
        <v>#REF!</v>
      </c>
      <c r="G93" s="68" t="e">
        <f>Sheet1!#REF!</f>
        <v>#REF!</v>
      </c>
      <c r="H93" s="68" t="e">
        <f t="shared" ref="H93:H156" si="26">+F93+G93</f>
        <v>#REF!</v>
      </c>
    </row>
    <row r="94" spans="1:8" ht="19.5" hidden="1" thickBot="1">
      <c r="A94" s="64"/>
      <c r="B94" s="69"/>
      <c r="C94" s="59" t="s">
        <v>134</v>
      </c>
      <c r="D94" s="70"/>
      <c r="E94" s="72"/>
      <c r="F94" s="68" t="e">
        <f>Sheet1!#REF!</f>
        <v>#REF!</v>
      </c>
      <c r="G94" s="68" t="e">
        <f>Sheet1!#REF!</f>
        <v>#REF!</v>
      </c>
      <c r="H94" s="68" t="e">
        <f t="shared" si="26"/>
        <v>#REF!</v>
      </c>
    </row>
    <row r="95" spans="1:8" ht="38.25" hidden="1" thickBot="1">
      <c r="A95" s="64"/>
      <c r="B95" s="64"/>
      <c r="C95" s="62" t="s">
        <v>135</v>
      </c>
      <c r="D95" s="66"/>
      <c r="E95" s="72"/>
      <c r="F95" s="68" t="e">
        <f>Sheet1!#REF!</f>
        <v>#REF!</v>
      </c>
      <c r="G95" s="68" t="e">
        <f>Sheet1!#REF!</f>
        <v>#REF!</v>
      </c>
      <c r="H95" s="185" t="e">
        <f t="shared" si="26"/>
        <v>#REF!</v>
      </c>
    </row>
    <row r="96" spans="1:8" ht="18.75">
      <c r="A96" s="63">
        <v>30</v>
      </c>
      <c r="B96" s="64">
        <v>29</v>
      </c>
      <c r="C96" s="65" t="s">
        <v>134</v>
      </c>
      <c r="D96" s="66" t="s">
        <v>137</v>
      </c>
      <c r="E96" s="67">
        <v>10672101030</v>
      </c>
      <c r="F96" s="68" t="e">
        <f t="shared" ref="F96:G96" si="27">+F95+F94</f>
        <v>#REF!</v>
      </c>
      <c r="G96" s="68" t="e">
        <f t="shared" si="27"/>
        <v>#REF!</v>
      </c>
      <c r="H96" s="68" t="e">
        <f>+H95+H94</f>
        <v>#REF!</v>
      </c>
    </row>
    <row r="97" spans="1:8" ht="18.75">
      <c r="A97" s="63">
        <v>31</v>
      </c>
      <c r="B97" s="64">
        <v>30</v>
      </c>
      <c r="C97" s="65" t="s">
        <v>139</v>
      </c>
      <c r="D97" s="66" t="s">
        <v>140</v>
      </c>
      <c r="E97" s="67">
        <v>10672101008</v>
      </c>
      <c r="F97" s="68" t="e">
        <f>Sheet1!#REF!</f>
        <v>#REF!</v>
      </c>
      <c r="G97" s="68" t="e">
        <f>Sheet1!#REF!</f>
        <v>#REF!</v>
      </c>
      <c r="H97" s="68" t="e">
        <f t="shared" si="26"/>
        <v>#REF!</v>
      </c>
    </row>
    <row r="98" spans="1:8" ht="18.75">
      <c r="A98" s="63">
        <v>32</v>
      </c>
      <c r="B98" s="64">
        <v>31</v>
      </c>
      <c r="C98" s="65" t="s">
        <v>143</v>
      </c>
      <c r="D98" s="66" t="s">
        <v>144</v>
      </c>
      <c r="E98" s="67">
        <v>10672101053</v>
      </c>
      <c r="F98" s="68" t="e">
        <f>Sheet1!#REF!</f>
        <v>#REF!</v>
      </c>
      <c r="G98" s="68" t="e">
        <f>Sheet1!#REF!</f>
        <v>#REF!</v>
      </c>
      <c r="H98" s="68" t="e">
        <f t="shared" si="26"/>
        <v>#REF!</v>
      </c>
    </row>
    <row r="99" spans="1:8" ht="19.5" hidden="1" thickBot="1">
      <c r="A99" s="64"/>
      <c r="B99" s="69"/>
      <c r="C99" s="59" t="s">
        <v>145</v>
      </c>
      <c r="D99" s="70"/>
      <c r="E99" s="72"/>
      <c r="F99" s="68" t="e">
        <f>Sheet1!#REF!</f>
        <v>#REF!</v>
      </c>
      <c r="G99" s="68" t="e">
        <f>Sheet1!#REF!</f>
        <v>#REF!</v>
      </c>
      <c r="H99" s="68" t="e">
        <f t="shared" si="26"/>
        <v>#REF!</v>
      </c>
    </row>
    <row r="100" spans="1:8" ht="38.25" hidden="1" thickBot="1">
      <c r="A100" s="64"/>
      <c r="B100" s="64"/>
      <c r="C100" s="62" t="s">
        <v>146</v>
      </c>
      <c r="D100" s="66"/>
      <c r="E100" s="72"/>
      <c r="F100" s="68" t="e">
        <f>Sheet1!#REF!</f>
        <v>#REF!</v>
      </c>
      <c r="G100" s="68" t="e">
        <f>Sheet1!#REF!</f>
        <v>#REF!</v>
      </c>
      <c r="H100" s="185" t="e">
        <f t="shared" si="26"/>
        <v>#REF!</v>
      </c>
    </row>
    <row r="101" spans="1:8" ht="18.75">
      <c r="A101" s="63">
        <v>33</v>
      </c>
      <c r="B101" s="64">
        <v>32</v>
      </c>
      <c r="C101" s="65" t="s">
        <v>145</v>
      </c>
      <c r="D101" s="66" t="s">
        <v>149</v>
      </c>
      <c r="E101" s="67">
        <v>10672101054</v>
      </c>
      <c r="F101" s="68" t="e">
        <f t="shared" ref="F101:G101" si="28">+F100+F99</f>
        <v>#REF!</v>
      </c>
      <c r="G101" s="68" t="e">
        <f t="shared" si="28"/>
        <v>#REF!</v>
      </c>
      <c r="H101" s="68" t="e">
        <f>+H100+H99</f>
        <v>#REF!</v>
      </c>
    </row>
    <row r="102" spans="1:8" ht="19.5" hidden="1" thickBot="1">
      <c r="A102" s="64"/>
      <c r="B102" s="69"/>
      <c r="C102" s="59" t="s">
        <v>150</v>
      </c>
      <c r="D102" s="70"/>
      <c r="E102" s="72"/>
      <c r="F102" s="68" t="e">
        <f>Sheet1!#REF!</f>
        <v>#REF!</v>
      </c>
      <c r="G102" s="68" t="e">
        <f>Sheet1!#REF!</f>
        <v>#REF!</v>
      </c>
      <c r="H102" s="68" t="e">
        <f t="shared" si="26"/>
        <v>#REF!</v>
      </c>
    </row>
    <row r="103" spans="1:8" ht="38.25" hidden="1" thickBot="1">
      <c r="A103" s="64"/>
      <c r="B103" s="64"/>
      <c r="C103" s="62" t="s">
        <v>151</v>
      </c>
      <c r="D103" s="66"/>
      <c r="E103" s="72"/>
      <c r="F103" s="68" t="e">
        <f>Sheet1!#REF!</f>
        <v>#REF!</v>
      </c>
      <c r="G103" s="68" t="e">
        <f>Sheet1!#REF!</f>
        <v>#REF!</v>
      </c>
      <c r="H103" s="185" t="e">
        <f t="shared" si="26"/>
        <v>#REF!</v>
      </c>
    </row>
    <row r="104" spans="1:8" ht="18.75">
      <c r="A104" s="63">
        <v>34</v>
      </c>
      <c r="B104" s="64">
        <v>33</v>
      </c>
      <c r="C104" s="65" t="s">
        <v>150</v>
      </c>
      <c r="D104" s="66" t="s">
        <v>154</v>
      </c>
      <c r="E104" s="67">
        <v>10672101055</v>
      </c>
      <c r="F104" s="68" t="e">
        <f t="shared" ref="F104:G104" si="29">+F103+F102</f>
        <v>#REF!</v>
      </c>
      <c r="G104" s="68" t="e">
        <f t="shared" si="29"/>
        <v>#REF!</v>
      </c>
      <c r="H104" s="68" t="e">
        <f>+H103+H102</f>
        <v>#REF!</v>
      </c>
    </row>
    <row r="105" spans="1:8" ht="38.25" hidden="1" thickBot="1">
      <c r="A105" s="64"/>
      <c r="B105" s="69"/>
      <c r="C105" s="59" t="s">
        <v>155</v>
      </c>
      <c r="D105" s="70"/>
      <c r="E105" s="72"/>
      <c r="F105" s="68" t="e">
        <f>Sheet1!#REF!</f>
        <v>#REF!</v>
      </c>
      <c r="G105" s="68" t="e">
        <f>Sheet1!#REF!</f>
        <v>#REF!</v>
      </c>
      <c r="H105" s="68" t="e">
        <f t="shared" si="26"/>
        <v>#REF!</v>
      </c>
    </row>
    <row r="106" spans="1:8" ht="57" hidden="1" thickBot="1">
      <c r="A106" s="64"/>
      <c r="B106" s="64"/>
      <c r="C106" s="62" t="s">
        <v>156</v>
      </c>
      <c r="D106" s="66"/>
      <c r="E106" s="72"/>
      <c r="F106" s="68" t="e">
        <f>Sheet1!#REF!</f>
        <v>#REF!</v>
      </c>
      <c r="G106" s="68" t="e">
        <f>Sheet1!#REF!</f>
        <v>#REF!</v>
      </c>
      <c r="H106" s="185" t="e">
        <f t="shared" si="26"/>
        <v>#REF!</v>
      </c>
    </row>
    <row r="107" spans="1:8" ht="37.5">
      <c r="A107" s="63">
        <v>35</v>
      </c>
      <c r="B107" s="64">
        <v>34</v>
      </c>
      <c r="C107" s="65" t="s">
        <v>155</v>
      </c>
      <c r="D107" s="66" t="s">
        <v>158</v>
      </c>
      <c r="E107" s="67">
        <v>10672101056</v>
      </c>
      <c r="F107" s="68" t="e">
        <f t="shared" ref="F107:G107" si="30">+F105+F106</f>
        <v>#REF!</v>
      </c>
      <c r="G107" s="68" t="e">
        <f t="shared" si="30"/>
        <v>#REF!</v>
      </c>
      <c r="H107" s="68" t="e">
        <f>+H105+H106</f>
        <v>#REF!</v>
      </c>
    </row>
    <row r="108" spans="1:8" ht="19.5" hidden="1" thickBot="1">
      <c r="A108" s="64"/>
      <c r="B108" s="69"/>
      <c r="C108" s="59" t="s">
        <v>159</v>
      </c>
      <c r="D108" s="70"/>
      <c r="E108" s="72"/>
      <c r="F108" s="68" t="e">
        <f>Sheet1!#REF!</f>
        <v>#REF!</v>
      </c>
      <c r="G108" s="68" t="e">
        <f>Sheet1!#REF!</f>
        <v>#REF!</v>
      </c>
      <c r="H108" s="68" t="e">
        <f t="shared" si="26"/>
        <v>#REF!</v>
      </c>
    </row>
    <row r="109" spans="1:8" ht="38.25" hidden="1" thickBot="1">
      <c r="A109" s="64"/>
      <c r="B109" s="64"/>
      <c r="C109" s="65" t="s">
        <v>160</v>
      </c>
      <c r="D109" s="66"/>
      <c r="E109" s="72"/>
      <c r="F109" s="68" t="e">
        <f>Sheet1!#REF!</f>
        <v>#REF!</v>
      </c>
      <c r="G109" s="68" t="e">
        <f>Sheet1!#REF!</f>
        <v>#REF!</v>
      </c>
      <c r="H109" s="185" t="e">
        <f t="shared" si="26"/>
        <v>#REF!</v>
      </c>
    </row>
    <row r="110" spans="1:8" ht="18.75">
      <c r="A110" s="63">
        <v>36</v>
      </c>
      <c r="B110" s="64">
        <v>35</v>
      </c>
      <c r="C110" s="65" t="s">
        <v>159</v>
      </c>
      <c r="D110" s="66" t="s">
        <v>162</v>
      </c>
      <c r="E110" s="67">
        <v>10672101057</v>
      </c>
      <c r="F110" s="68" t="e">
        <f t="shared" ref="F110:G110" si="31">+F109+F108</f>
        <v>#REF!</v>
      </c>
      <c r="G110" s="68" t="e">
        <f t="shared" si="31"/>
        <v>#REF!</v>
      </c>
      <c r="H110" s="68" t="e">
        <f>+H109+H108</f>
        <v>#REF!</v>
      </c>
    </row>
    <row r="111" spans="1:8" ht="19.5" hidden="1" thickBot="1">
      <c r="A111" s="64"/>
      <c r="B111" s="69"/>
      <c r="C111" s="59" t="s">
        <v>163</v>
      </c>
      <c r="D111" s="70"/>
      <c r="E111" s="72"/>
      <c r="F111" s="68" t="e">
        <f>Sheet1!#REF!</f>
        <v>#REF!</v>
      </c>
      <c r="G111" s="68" t="e">
        <f>Sheet1!#REF!</f>
        <v>#REF!</v>
      </c>
      <c r="H111" s="68" t="e">
        <f t="shared" si="26"/>
        <v>#REF!</v>
      </c>
    </row>
    <row r="112" spans="1:8" ht="38.25" hidden="1" thickBot="1">
      <c r="A112" s="64"/>
      <c r="B112" s="64"/>
      <c r="C112" s="62" t="s">
        <v>164</v>
      </c>
      <c r="D112" s="66"/>
      <c r="E112" s="72"/>
      <c r="F112" s="68" t="e">
        <f>Sheet1!#REF!</f>
        <v>#REF!</v>
      </c>
      <c r="G112" s="68" t="e">
        <f>Sheet1!#REF!</f>
        <v>#REF!</v>
      </c>
      <c r="H112" s="185" t="e">
        <f t="shared" si="26"/>
        <v>#REF!</v>
      </c>
    </row>
    <row r="113" spans="1:8" ht="18.75">
      <c r="A113" s="63">
        <v>37</v>
      </c>
      <c r="B113" s="64">
        <v>36</v>
      </c>
      <c r="C113" s="65" t="s">
        <v>532</v>
      </c>
      <c r="D113" s="66" t="s">
        <v>166</v>
      </c>
      <c r="E113" s="67">
        <v>10672101058</v>
      </c>
      <c r="F113" s="68" t="e">
        <f t="shared" ref="F113:G113" si="32">+F112+F111</f>
        <v>#REF!</v>
      </c>
      <c r="G113" s="68" t="e">
        <f t="shared" si="32"/>
        <v>#REF!</v>
      </c>
      <c r="H113" s="68" t="e">
        <f>+H112+H111</f>
        <v>#REF!</v>
      </c>
    </row>
    <row r="114" spans="1:8" ht="18.75" hidden="1">
      <c r="A114" s="64"/>
      <c r="B114" s="69"/>
      <c r="C114" s="82" t="s">
        <v>167</v>
      </c>
      <c r="D114" s="70"/>
      <c r="E114" s="71"/>
      <c r="F114" s="68" t="e">
        <f>Sheet1!#REF!</f>
        <v>#REF!</v>
      </c>
      <c r="G114" s="68" t="e">
        <f>Sheet1!#REF!</f>
        <v>#REF!</v>
      </c>
      <c r="H114" s="68" t="e">
        <f t="shared" si="26"/>
        <v>#REF!</v>
      </c>
    </row>
    <row r="115" spans="1:8" ht="37.5" hidden="1">
      <c r="A115" s="64"/>
      <c r="B115" s="64"/>
      <c r="C115" s="62" t="s">
        <v>168</v>
      </c>
      <c r="D115" s="66"/>
      <c r="E115" s="71"/>
      <c r="F115" s="68" t="e">
        <f>Sheet1!#REF!</f>
        <v>#REF!</v>
      </c>
      <c r="G115" s="68" t="e">
        <f>Sheet1!#REF!</f>
        <v>#REF!</v>
      </c>
      <c r="H115" s="185" t="e">
        <f t="shared" si="26"/>
        <v>#REF!</v>
      </c>
    </row>
    <row r="116" spans="1:8" ht="18.75">
      <c r="A116" s="63">
        <v>38</v>
      </c>
      <c r="B116" s="64">
        <v>37</v>
      </c>
      <c r="C116" s="65" t="s">
        <v>167</v>
      </c>
      <c r="D116" s="66" t="s">
        <v>170</v>
      </c>
      <c r="E116" s="67">
        <v>10672101026</v>
      </c>
      <c r="F116" s="68" t="e">
        <f t="shared" ref="F116:G116" si="33">+F115+F114</f>
        <v>#REF!</v>
      </c>
      <c r="G116" s="68" t="e">
        <f t="shared" si="33"/>
        <v>#REF!</v>
      </c>
      <c r="H116" s="68" t="e">
        <f>+H115+H114</f>
        <v>#REF!</v>
      </c>
    </row>
    <row r="117" spans="1:8" ht="37.5">
      <c r="A117" s="63">
        <v>39</v>
      </c>
      <c r="B117" s="64">
        <v>38</v>
      </c>
      <c r="C117" s="65" t="s">
        <v>172</v>
      </c>
      <c r="D117" s="66">
        <v>720200</v>
      </c>
      <c r="E117" s="67">
        <v>10672101013</v>
      </c>
      <c r="F117" s="68" t="e">
        <f>Sheet1!#REF!</f>
        <v>#REF!</v>
      </c>
      <c r="G117" s="68" t="e">
        <f>Sheet1!#REF!</f>
        <v>#REF!</v>
      </c>
      <c r="H117" s="68" t="e">
        <f t="shared" si="26"/>
        <v>#REF!</v>
      </c>
    </row>
    <row r="118" spans="1:8" ht="38.25" hidden="1" thickBot="1">
      <c r="A118" s="64"/>
      <c r="B118" s="69"/>
      <c r="C118" s="59" t="s">
        <v>173</v>
      </c>
      <c r="D118" s="70"/>
      <c r="E118" s="89"/>
      <c r="F118" s="68" t="e">
        <f>Sheet1!#REF!</f>
        <v>#REF!</v>
      </c>
      <c r="G118" s="68" t="e">
        <f>Sheet1!#REF!</f>
        <v>#REF!</v>
      </c>
      <c r="H118" s="68" t="e">
        <f t="shared" si="26"/>
        <v>#REF!</v>
      </c>
    </row>
    <row r="119" spans="1:8" ht="57" hidden="1" thickBot="1">
      <c r="A119" s="64"/>
      <c r="B119" s="64"/>
      <c r="C119" s="62" t="s">
        <v>174</v>
      </c>
      <c r="D119" s="66"/>
      <c r="E119" s="89"/>
      <c r="F119" s="68" t="e">
        <f>Sheet1!#REF!</f>
        <v>#REF!</v>
      </c>
      <c r="G119" s="68" t="e">
        <f>Sheet1!#REF!</f>
        <v>#REF!</v>
      </c>
      <c r="H119" s="185" t="e">
        <f t="shared" si="26"/>
        <v>#REF!</v>
      </c>
    </row>
    <row r="120" spans="1:8" ht="37.5">
      <c r="A120" s="63">
        <v>40</v>
      </c>
      <c r="B120" s="64">
        <v>39</v>
      </c>
      <c r="C120" s="65" t="s">
        <v>533</v>
      </c>
      <c r="D120" s="66" t="s">
        <v>534</v>
      </c>
      <c r="E120" s="67">
        <v>10672101012</v>
      </c>
      <c r="F120" s="68" t="e">
        <f t="shared" ref="F120:G120" si="34">+F119+F118</f>
        <v>#REF!</v>
      </c>
      <c r="G120" s="68" t="e">
        <f t="shared" si="34"/>
        <v>#REF!</v>
      </c>
      <c r="H120" s="68" t="e">
        <f>+H119+H118</f>
        <v>#REF!</v>
      </c>
    </row>
    <row r="121" spans="1:8" ht="18.75">
      <c r="A121" s="63">
        <v>41</v>
      </c>
      <c r="B121" s="64">
        <v>40</v>
      </c>
      <c r="C121" s="65" t="s">
        <v>177</v>
      </c>
      <c r="D121" s="66" t="s">
        <v>178</v>
      </c>
      <c r="E121" s="67">
        <v>10672101059</v>
      </c>
      <c r="F121" s="68" t="e">
        <f>Sheet1!#REF!</f>
        <v>#REF!</v>
      </c>
      <c r="G121" s="68" t="e">
        <f>Sheet1!#REF!</f>
        <v>#REF!</v>
      </c>
      <c r="H121" s="68" t="e">
        <f t="shared" si="26"/>
        <v>#REF!</v>
      </c>
    </row>
    <row r="122" spans="1:8" ht="18.75">
      <c r="A122" s="63">
        <v>42</v>
      </c>
      <c r="B122" s="64">
        <v>41</v>
      </c>
      <c r="C122" s="65" t="s">
        <v>180</v>
      </c>
      <c r="D122" s="66" t="s">
        <v>181</v>
      </c>
      <c r="E122" s="67">
        <v>10672101060</v>
      </c>
      <c r="F122" s="68" t="e">
        <f>Sheet1!#REF!</f>
        <v>#REF!</v>
      </c>
      <c r="G122" s="68" t="e">
        <f>Sheet1!#REF!</f>
        <v>#REF!</v>
      </c>
      <c r="H122" s="68" t="e">
        <f t="shared" si="26"/>
        <v>#REF!</v>
      </c>
    </row>
    <row r="123" spans="1:8" ht="19.5" hidden="1" thickBot="1">
      <c r="A123" s="64"/>
      <c r="B123" s="69"/>
      <c r="C123" s="59" t="s">
        <v>182</v>
      </c>
      <c r="D123" s="70"/>
      <c r="E123" s="72"/>
      <c r="F123" s="68" t="e">
        <f>Sheet1!#REF!</f>
        <v>#REF!</v>
      </c>
      <c r="G123" s="68" t="e">
        <f>Sheet1!#REF!</f>
        <v>#REF!</v>
      </c>
      <c r="H123" s="68" t="e">
        <f t="shared" si="26"/>
        <v>#REF!</v>
      </c>
    </row>
    <row r="124" spans="1:8" ht="57" hidden="1" thickBot="1">
      <c r="A124" s="64"/>
      <c r="B124" s="64"/>
      <c r="C124" s="62" t="s">
        <v>183</v>
      </c>
      <c r="D124" s="66"/>
      <c r="E124" s="72"/>
      <c r="F124" s="68" t="e">
        <f>Sheet1!#REF!</f>
        <v>#REF!</v>
      </c>
      <c r="G124" s="68" t="e">
        <f>Sheet1!#REF!</f>
        <v>#REF!</v>
      </c>
      <c r="H124" s="185" t="e">
        <f t="shared" si="26"/>
        <v>#REF!</v>
      </c>
    </row>
    <row r="125" spans="1:8" ht="18.75">
      <c r="A125" s="63">
        <v>43</v>
      </c>
      <c r="B125" s="64">
        <v>42</v>
      </c>
      <c r="C125" s="65" t="s">
        <v>182</v>
      </c>
      <c r="D125" s="66" t="s">
        <v>185</v>
      </c>
      <c r="E125" s="67">
        <v>10672101061</v>
      </c>
      <c r="F125" s="68" t="e">
        <f t="shared" ref="F125:G125" si="35">+F124+F123</f>
        <v>#REF!</v>
      </c>
      <c r="G125" s="68" t="e">
        <f t="shared" si="35"/>
        <v>#REF!</v>
      </c>
      <c r="H125" s="68" t="e">
        <f>+H124+H123</f>
        <v>#REF!</v>
      </c>
    </row>
    <row r="126" spans="1:8" ht="38.25" hidden="1" thickBot="1">
      <c r="A126" s="64"/>
      <c r="B126" s="69"/>
      <c r="C126" s="59" t="s">
        <v>186</v>
      </c>
      <c r="D126" s="70"/>
      <c r="E126" s="72"/>
      <c r="F126" s="68" t="e">
        <f>Sheet1!#REF!</f>
        <v>#REF!</v>
      </c>
      <c r="G126" s="68" t="e">
        <f>Sheet1!#REF!</f>
        <v>#REF!</v>
      </c>
      <c r="H126" s="68" t="e">
        <f t="shared" si="26"/>
        <v>#REF!</v>
      </c>
    </row>
    <row r="127" spans="1:8" ht="38.25" hidden="1" thickBot="1">
      <c r="A127" s="64"/>
      <c r="B127" s="64"/>
      <c r="C127" s="62" t="s">
        <v>187</v>
      </c>
      <c r="D127" s="66"/>
      <c r="E127" s="72"/>
      <c r="F127" s="68" t="e">
        <f>Sheet1!#REF!</f>
        <v>#REF!</v>
      </c>
      <c r="G127" s="68" t="e">
        <f>Sheet1!#REF!</f>
        <v>#REF!</v>
      </c>
      <c r="H127" s="185" t="e">
        <f t="shared" si="26"/>
        <v>#REF!</v>
      </c>
    </row>
    <row r="128" spans="1:8" ht="18.75">
      <c r="A128" s="63">
        <v>44</v>
      </c>
      <c r="B128" s="64">
        <v>43</v>
      </c>
      <c r="C128" s="65" t="s">
        <v>535</v>
      </c>
      <c r="D128" s="66" t="s">
        <v>189</v>
      </c>
      <c r="E128" s="67">
        <v>10672101062</v>
      </c>
      <c r="F128" s="68" t="e">
        <f t="shared" ref="F128:G128" si="36">+F127+F126</f>
        <v>#REF!</v>
      </c>
      <c r="G128" s="68" t="e">
        <f t="shared" si="36"/>
        <v>#REF!</v>
      </c>
      <c r="H128" s="68" t="e">
        <f>+H127+H126</f>
        <v>#REF!</v>
      </c>
    </row>
    <row r="129" spans="1:8" ht="18.75">
      <c r="A129" s="63">
        <v>45</v>
      </c>
      <c r="B129" s="64">
        <v>44</v>
      </c>
      <c r="C129" s="65" t="s">
        <v>191</v>
      </c>
      <c r="D129" s="66" t="s">
        <v>192</v>
      </c>
      <c r="E129" s="67">
        <v>10672101028</v>
      </c>
      <c r="F129" s="68" t="e">
        <f>Sheet1!#REF!</f>
        <v>#REF!</v>
      </c>
      <c r="G129" s="68" t="e">
        <f>Sheet1!#REF!</f>
        <v>#REF!</v>
      </c>
      <c r="H129" s="68" t="e">
        <f t="shared" si="26"/>
        <v>#REF!</v>
      </c>
    </row>
    <row r="130" spans="1:8" ht="37.5">
      <c r="A130" s="63">
        <v>46</v>
      </c>
      <c r="B130" s="64">
        <v>45</v>
      </c>
      <c r="C130" s="65" t="s">
        <v>194</v>
      </c>
      <c r="D130" s="66" t="s">
        <v>195</v>
      </c>
      <c r="E130" s="67">
        <v>10672101010</v>
      </c>
      <c r="F130" s="68" t="e">
        <f>Sheet1!#REF!</f>
        <v>#REF!</v>
      </c>
      <c r="G130" s="68" t="e">
        <f>Sheet1!#REF!</f>
        <v>#REF!</v>
      </c>
      <c r="H130" s="68" t="e">
        <f t="shared" si="26"/>
        <v>#REF!</v>
      </c>
    </row>
    <row r="131" spans="1:8" ht="18.75">
      <c r="A131" s="63">
        <v>47</v>
      </c>
      <c r="B131" s="64">
        <v>46</v>
      </c>
      <c r="C131" s="65" t="s">
        <v>198</v>
      </c>
      <c r="D131" s="66">
        <v>721000</v>
      </c>
      <c r="E131" s="90">
        <v>10672101105</v>
      </c>
      <c r="F131" s="68" t="e">
        <f>Sheet1!#REF!</f>
        <v>#REF!</v>
      </c>
      <c r="G131" s="68" t="e">
        <f>Sheet1!#REF!</f>
        <v>#REF!</v>
      </c>
      <c r="H131" s="68" t="e">
        <f t="shared" si="26"/>
        <v>#REF!</v>
      </c>
    </row>
    <row r="132" spans="1:8" ht="37.5">
      <c r="A132" s="63">
        <v>48</v>
      </c>
      <c r="B132" s="64">
        <v>47</v>
      </c>
      <c r="C132" s="65" t="s">
        <v>200</v>
      </c>
      <c r="D132" s="66" t="s">
        <v>536</v>
      </c>
      <c r="E132" s="67">
        <v>10672101063</v>
      </c>
      <c r="F132" s="68" t="e">
        <f>Sheet1!#REF!</f>
        <v>#REF!</v>
      </c>
      <c r="G132" s="68" t="e">
        <f>Sheet1!#REF!</f>
        <v>#REF!</v>
      </c>
      <c r="H132" s="68" t="e">
        <f t="shared" si="26"/>
        <v>#REF!</v>
      </c>
    </row>
    <row r="133" spans="1:8" ht="37.5">
      <c r="A133" s="63">
        <v>49</v>
      </c>
      <c r="B133" s="64">
        <v>48</v>
      </c>
      <c r="C133" s="65" t="s">
        <v>203</v>
      </c>
      <c r="D133" s="66" t="s">
        <v>204</v>
      </c>
      <c r="E133" s="67">
        <v>10672101064</v>
      </c>
      <c r="F133" s="68" t="e">
        <f>Sheet1!#REF!</f>
        <v>#REF!</v>
      </c>
      <c r="G133" s="68" t="e">
        <f>Sheet1!#REF!</f>
        <v>#REF!</v>
      </c>
      <c r="H133" s="68" t="e">
        <f t="shared" si="26"/>
        <v>#REF!</v>
      </c>
    </row>
    <row r="134" spans="1:8" ht="37.5">
      <c r="A134" s="63">
        <v>50</v>
      </c>
      <c r="B134" s="64">
        <v>49</v>
      </c>
      <c r="C134" s="65" t="s">
        <v>206</v>
      </c>
      <c r="D134" s="66" t="s">
        <v>207</v>
      </c>
      <c r="E134" s="67">
        <v>10672101018</v>
      </c>
      <c r="F134" s="68" t="e">
        <f>Sheet1!#REF!</f>
        <v>#REF!</v>
      </c>
      <c r="G134" s="68" t="e">
        <f>Sheet1!#REF!</f>
        <v>#REF!</v>
      </c>
      <c r="H134" s="68" t="e">
        <f t="shared" si="26"/>
        <v>#REF!</v>
      </c>
    </row>
    <row r="135" spans="1:8" ht="19.5" hidden="1" thickBot="1">
      <c r="A135" s="64"/>
      <c r="B135" s="69"/>
      <c r="C135" s="59" t="s">
        <v>208</v>
      </c>
      <c r="D135" s="70"/>
      <c r="E135" s="89"/>
      <c r="F135" s="68" t="e">
        <f>Sheet1!#REF!</f>
        <v>#REF!</v>
      </c>
      <c r="G135" s="68" t="e">
        <f>Sheet1!#REF!</f>
        <v>#REF!</v>
      </c>
      <c r="H135" s="68" t="e">
        <f t="shared" si="26"/>
        <v>#REF!</v>
      </c>
    </row>
    <row r="136" spans="1:8" ht="38.25" hidden="1" thickBot="1">
      <c r="A136" s="64"/>
      <c r="B136" s="64"/>
      <c r="C136" s="62" t="s">
        <v>209</v>
      </c>
      <c r="D136" s="66"/>
      <c r="E136" s="89"/>
      <c r="F136" s="68" t="e">
        <f>Sheet1!#REF!</f>
        <v>#REF!</v>
      </c>
      <c r="G136" s="68" t="e">
        <f>Sheet1!#REF!</f>
        <v>#REF!</v>
      </c>
      <c r="H136" s="185" t="e">
        <f t="shared" si="26"/>
        <v>#REF!</v>
      </c>
    </row>
    <row r="137" spans="1:8" ht="37.5">
      <c r="A137" s="63">
        <v>51</v>
      </c>
      <c r="B137" s="64">
        <v>50</v>
      </c>
      <c r="C137" s="65" t="s">
        <v>537</v>
      </c>
      <c r="D137" s="66" t="s">
        <v>211</v>
      </c>
      <c r="E137" s="90">
        <v>10672101108</v>
      </c>
      <c r="F137" s="68" t="e">
        <f t="shared" ref="F137:G137" si="37">+F136+F135</f>
        <v>#REF!</v>
      </c>
      <c r="G137" s="68" t="e">
        <f t="shared" si="37"/>
        <v>#REF!</v>
      </c>
      <c r="H137" s="68" t="e">
        <f>+H136+H135</f>
        <v>#REF!</v>
      </c>
    </row>
    <row r="138" spans="1:8" ht="31.5">
      <c r="A138" s="83" t="s">
        <v>514</v>
      </c>
      <c r="B138" s="84"/>
      <c r="C138" s="85" t="s">
        <v>212</v>
      </c>
      <c r="D138" s="86"/>
      <c r="E138" s="87"/>
      <c r="F138" s="88" t="e">
        <f t="shared" ref="F138:H138" si="38">+F137+F129+F130+F131+F132+F133+F134+F128+F125+F120+F121+F122+F117+F113+F116+F110+F104+F107+F101+F98+F97+F96+F93</f>
        <v>#REF!</v>
      </c>
      <c r="G138" s="88" t="e">
        <f t="shared" si="38"/>
        <v>#REF!</v>
      </c>
      <c r="H138" s="88" t="e">
        <f t="shared" si="38"/>
        <v>#REF!</v>
      </c>
    </row>
    <row r="139" spans="1:8" ht="18.75">
      <c r="A139" s="63">
        <v>52</v>
      </c>
      <c r="B139" s="64">
        <v>51</v>
      </c>
      <c r="C139" s="65" t="s">
        <v>214</v>
      </c>
      <c r="D139" s="66" t="s">
        <v>215</v>
      </c>
      <c r="E139" s="67">
        <v>10672101031</v>
      </c>
      <c r="F139" s="68" t="e">
        <f>Sheet1!#REF!</f>
        <v>#REF!</v>
      </c>
      <c r="G139" s="68" t="e">
        <f>Sheet1!#REF!</f>
        <v>#REF!</v>
      </c>
      <c r="H139" s="68" t="e">
        <f t="shared" si="26"/>
        <v>#REF!</v>
      </c>
    </row>
    <row r="140" spans="1:8" ht="19.5" hidden="1" thickBot="1">
      <c r="A140" s="64"/>
      <c r="B140" s="69"/>
      <c r="C140" s="59" t="s">
        <v>216</v>
      </c>
      <c r="D140" s="70"/>
      <c r="E140" s="72"/>
      <c r="F140" s="68" t="e">
        <f>Sheet1!#REF!</f>
        <v>#REF!</v>
      </c>
      <c r="G140" s="68" t="e">
        <f>Sheet1!#REF!</f>
        <v>#REF!</v>
      </c>
      <c r="H140" s="68" t="e">
        <f t="shared" si="26"/>
        <v>#REF!</v>
      </c>
    </row>
    <row r="141" spans="1:8" ht="38.25" hidden="1" thickBot="1">
      <c r="A141" s="64"/>
      <c r="B141" s="64"/>
      <c r="C141" s="62" t="s">
        <v>217</v>
      </c>
      <c r="D141" s="66"/>
      <c r="E141" s="72"/>
      <c r="F141" s="68" t="e">
        <f>Sheet1!#REF!</f>
        <v>#REF!</v>
      </c>
      <c r="G141" s="68" t="e">
        <f>Sheet1!#REF!</f>
        <v>#REF!</v>
      </c>
      <c r="H141" s="185" t="e">
        <f t="shared" si="26"/>
        <v>#REF!</v>
      </c>
    </row>
    <row r="142" spans="1:8" ht="18.75">
      <c r="A142" s="63">
        <v>53</v>
      </c>
      <c r="B142" s="64">
        <v>52</v>
      </c>
      <c r="C142" s="65" t="s">
        <v>216</v>
      </c>
      <c r="D142" s="66" t="s">
        <v>219</v>
      </c>
      <c r="E142" s="67">
        <v>10672101065</v>
      </c>
      <c r="F142" s="68" t="e">
        <f t="shared" ref="F142:G142" si="39">+F141+F140</f>
        <v>#REF!</v>
      </c>
      <c r="G142" s="68" t="e">
        <f t="shared" si="39"/>
        <v>#REF!</v>
      </c>
      <c r="H142" s="68" t="e">
        <f>+H141+H140</f>
        <v>#REF!</v>
      </c>
    </row>
    <row r="143" spans="1:8" ht="18.75" hidden="1">
      <c r="A143" s="64"/>
      <c r="B143" s="69"/>
      <c r="C143" s="59" t="s">
        <v>220</v>
      </c>
      <c r="D143" s="70"/>
      <c r="E143" s="71"/>
      <c r="F143" s="68" t="e">
        <f>Sheet1!#REF!</f>
        <v>#REF!</v>
      </c>
      <c r="G143" s="68" t="e">
        <f>Sheet1!#REF!</f>
        <v>#REF!</v>
      </c>
      <c r="H143" s="68" t="e">
        <f t="shared" si="26"/>
        <v>#REF!</v>
      </c>
    </row>
    <row r="144" spans="1:8" ht="37.5" hidden="1">
      <c r="A144" s="64"/>
      <c r="B144" s="64"/>
      <c r="C144" s="62" t="s">
        <v>221</v>
      </c>
      <c r="D144" s="66"/>
      <c r="E144" s="71"/>
      <c r="F144" s="68" t="e">
        <f>Sheet1!#REF!</f>
        <v>#REF!</v>
      </c>
      <c r="G144" s="68" t="e">
        <f>Sheet1!#REF!</f>
        <v>#REF!</v>
      </c>
      <c r="H144" s="185" t="e">
        <f t="shared" si="26"/>
        <v>#REF!</v>
      </c>
    </row>
    <row r="145" spans="1:8" ht="18.75">
      <c r="A145" s="63">
        <v>54</v>
      </c>
      <c r="B145" s="64">
        <v>53</v>
      </c>
      <c r="C145" s="65" t="s">
        <v>220</v>
      </c>
      <c r="D145" s="66" t="s">
        <v>223</v>
      </c>
      <c r="E145" s="67">
        <v>10672101007</v>
      </c>
      <c r="F145" s="68" t="e">
        <f t="shared" ref="F145:G145" si="40">+F144+F143</f>
        <v>#REF!</v>
      </c>
      <c r="G145" s="68" t="e">
        <f t="shared" si="40"/>
        <v>#REF!</v>
      </c>
      <c r="H145" s="68" t="e">
        <f>+H144+H143</f>
        <v>#REF!</v>
      </c>
    </row>
    <row r="146" spans="1:8" ht="18.75" hidden="1">
      <c r="A146" s="64"/>
      <c r="B146" s="69"/>
      <c r="C146" s="59" t="s">
        <v>224</v>
      </c>
      <c r="D146" s="70"/>
      <c r="E146" s="71"/>
      <c r="F146" s="68" t="e">
        <f>Sheet1!#REF!</f>
        <v>#REF!</v>
      </c>
      <c r="G146" s="68" t="e">
        <f>Sheet1!#REF!</f>
        <v>#REF!</v>
      </c>
      <c r="H146" s="68" t="e">
        <f t="shared" si="26"/>
        <v>#REF!</v>
      </c>
    </row>
    <row r="147" spans="1:8" ht="56.25" hidden="1">
      <c r="A147" s="64"/>
      <c r="B147" s="64"/>
      <c r="C147" s="62" t="s">
        <v>225</v>
      </c>
      <c r="D147" s="66"/>
      <c r="E147" s="71"/>
      <c r="F147" s="68" t="e">
        <f>Sheet1!#REF!</f>
        <v>#REF!</v>
      </c>
      <c r="G147" s="68" t="e">
        <f>Sheet1!#REF!</f>
        <v>#REF!</v>
      </c>
      <c r="H147" s="68" t="e">
        <f t="shared" si="26"/>
        <v>#REF!</v>
      </c>
    </row>
    <row r="148" spans="1:8" ht="56.25" hidden="1">
      <c r="A148" s="64"/>
      <c r="B148" s="64"/>
      <c r="C148" s="62" t="s">
        <v>226</v>
      </c>
      <c r="D148" s="66"/>
      <c r="E148" s="71"/>
      <c r="F148" s="68" t="e">
        <f>Sheet1!#REF!</f>
        <v>#REF!</v>
      </c>
      <c r="G148" s="68" t="e">
        <f>Sheet1!#REF!</f>
        <v>#REF!</v>
      </c>
      <c r="H148" s="185" t="e">
        <f t="shared" si="26"/>
        <v>#REF!</v>
      </c>
    </row>
    <row r="149" spans="1:8" ht="18.75">
      <c r="A149" s="63">
        <v>55</v>
      </c>
      <c r="B149" s="64">
        <v>54</v>
      </c>
      <c r="C149" s="65" t="s">
        <v>224</v>
      </c>
      <c r="D149" s="66" t="s">
        <v>228</v>
      </c>
      <c r="E149" s="91" t="s">
        <v>538</v>
      </c>
      <c r="F149" s="68" t="e">
        <f t="shared" ref="F149:G149" si="41">+F148+F147+F146</f>
        <v>#REF!</v>
      </c>
      <c r="G149" s="68" t="e">
        <f t="shared" si="41"/>
        <v>#REF!</v>
      </c>
      <c r="H149" s="68" t="e">
        <f>+H148+H147+H146</f>
        <v>#REF!</v>
      </c>
    </row>
    <row r="150" spans="1:8" ht="18.75" hidden="1">
      <c r="A150" s="64"/>
      <c r="B150" s="69"/>
      <c r="C150" s="59" t="s">
        <v>229</v>
      </c>
      <c r="D150" s="70"/>
      <c r="E150" s="92"/>
      <c r="F150" s="68" t="e">
        <f>Sheet1!#REF!</f>
        <v>#REF!</v>
      </c>
      <c r="G150" s="68" t="e">
        <f>Sheet1!#REF!</f>
        <v>#REF!</v>
      </c>
      <c r="H150" s="68" t="e">
        <f t="shared" si="26"/>
        <v>#REF!</v>
      </c>
    </row>
    <row r="151" spans="1:8" ht="37.5" hidden="1">
      <c r="A151" s="64"/>
      <c r="B151" s="64"/>
      <c r="C151" s="62" t="s">
        <v>230</v>
      </c>
      <c r="D151" s="66"/>
      <c r="E151" s="92"/>
      <c r="F151" s="68" t="e">
        <f>Sheet1!#REF!</f>
        <v>#REF!</v>
      </c>
      <c r="G151" s="68" t="e">
        <f>Sheet1!#REF!</f>
        <v>#REF!</v>
      </c>
      <c r="H151" s="68" t="e">
        <f t="shared" si="26"/>
        <v>#REF!</v>
      </c>
    </row>
    <row r="152" spans="1:8" ht="56.25" hidden="1">
      <c r="A152" s="64"/>
      <c r="B152" s="64"/>
      <c r="C152" s="62" t="s">
        <v>231</v>
      </c>
      <c r="D152" s="66"/>
      <c r="E152" s="92"/>
      <c r="F152" s="68" t="e">
        <f>Sheet1!#REF!</f>
        <v>#REF!</v>
      </c>
      <c r="G152" s="68" t="e">
        <f>Sheet1!#REF!</f>
        <v>#REF!</v>
      </c>
      <c r="H152" s="68" t="e">
        <f t="shared" si="26"/>
        <v>#REF!</v>
      </c>
    </row>
    <row r="153" spans="1:8" ht="56.25" hidden="1">
      <c r="A153" s="64"/>
      <c r="B153" s="64"/>
      <c r="C153" s="62" t="s">
        <v>232</v>
      </c>
      <c r="D153" s="66"/>
      <c r="E153" s="92"/>
      <c r="F153" s="68" t="e">
        <f>Sheet1!#REF!</f>
        <v>#REF!</v>
      </c>
      <c r="G153" s="68" t="e">
        <f>Sheet1!#REF!</f>
        <v>#REF!</v>
      </c>
      <c r="H153" s="68" t="e">
        <f t="shared" si="26"/>
        <v>#REF!</v>
      </c>
    </row>
    <row r="154" spans="1:8" ht="37.5" hidden="1">
      <c r="A154" s="64"/>
      <c r="B154" s="64"/>
      <c r="C154" s="62" t="s">
        <v>233</v>
      </c>
      <c r="D154" s="66"/>
      <c r="E154" s="92"/>
      <c r="F154" s="68" t="e">
        <f>Sheet1!#REF!</f>
        <v>#REF!</v>
      </c>
      <c r="G154" s="68" t="e">
        <f>Sheet1!#REF!</f>
        <v>#REF!</v>
      </c>
      <c r="H154" s="68" t="e">
        <f t="shared" si="26"/>
        <v>#REF!</v>
      </c>
    </row>
    <row r="155" spans="1:8" ht="37.5" hidden="1">
      <c r="A155" s="64"/>
      <c r="B155" s="64"/>
      <c r="C155" s="62" t="s">
        <v>234</v>
      </c>
      <c r="D155" s="66"/>
      <c r="E155" s="92"/>
      <c r="F155" s="68" t="e">
        <f>Sheet1!#REF!</f>
        <v>#REF!</v>
      </c>
      <c r="G155" s="68" t="e">
        <f>Sheet1!#REF!</f>
        <v>#REF!</v>
      </c>
      <c r="H155" s="68" t="e">
        <f t="shared" si="26"/>
        <v>#REF!</v>
      </c>
    </row>
    <row r="156" spans="1:8" ht="56.25" hidden="1">
      <c r="A156" s="64"/>
      <c r="B156" s="64"/>
      <c r="C156" s="62" t="s">
        <v>235</v>
      </c>
      <c r="D156" s="66"/>
      <c r="E156" s="92"/>
      <c r="F156" s="68" t="e">
        <f>Sheet1!#REF!</f>
        <v>#REF!</v>
      </c>
      <c r="G156" s="68" t="e">
        <f>Sheet1!#REF!</f>
        <v>#REF!</v>
      </c>
      <c r="H156" s="68" t="e">
        <f t="shared" si="26"/>
        <v>#REF!</v>
      </c>
    </row>
    <row r="157" spans="1:8" ht="56.25" hidden="1">
      <c r="A157" s="64"/>
      <c r="B157" s="64"/>
      <c r="C157" s="62" t="s">
        <v>236</v>
      </c>
      <c r="D157" s="66"/>
      <c r="E157" s="92"/>
      <c r="F157" s="68" t="e">
        <f>Sheet1!#REF!</f>
        <v>#REF!</v>
      </c>
      <c r="G157" s="68" t="e">
        <f>Sheet1!#REF!</f>
        <v>#REF!</v>
      </c>
      <c r="H157" s="68" t="e">
        <f t="shared" ref="H157:H186" si="42">+F157+G157</f>
        <v>#REF!</v>
      </c>
    </row>
    <row r="158" spans="1:8" ht="37.5" hidden="1">
      <c r="A158" s="64"/>
      <c r="B158" s="64"/>
      <c r="C158" s="62" t="s">
        <v>237</v>
      </c>
      <c r="D158" s="66"/>
      <c r="E158" s="92"/>
      <c r="F158" s="68" t="e">
        <f>Sheet1!#REF!</f>
        <v>#REF!</v>
      </c>
      <c r="G158" s="68" t="e">
        <f>Sheet1!#REF!</f>
        <v>#REF!</v>
      </c>
      <c r="H158" s="185" t="e">
        <f t="shared" si="42"/>
        <v>#REF!</v>
      </c>
    </row>
    <row r="159" spans="1:8" ht="18.75">
      <c r="A159" s="63">
        <v>56</v>
      </c>
      <c r="B159" s="64">
        <v>55</v>
      </c>
      <c r="C159" s="65" t="s">
        <v>229</v>
      </c>
      <c r="D159" s="66" t="s">
        <v>239</v>
      </c>
      <c r="E159" s="67">
        <v>10672101066</v>
      </c>
      <c r="F159" s="68" t="e">
        <f t="shared" ref="F159:G159" si="43">+F158+F157+F156+F155+F154+F153+F152+F151+F150</f>
        <v>#REF!</v>
      </c>
      <c r="G159" s="68" t="e">
        <f t="shared" si="43"/>
        <v>#REF!</v>
      </c>
      <c r="H159" s="68" t="e">
        <f>+H158+H157+H156+H155+H154+H153+H152+H151+H150</f>
        <v>#REF!</v>
      </c>
    </row>
    <row r="160" spans="1:8" ht="18.75">
      <c r="A160" s="63">
        <v>57</v>
      </c>
      <c r="B160" s="64">
        <v>56</v>
      </c>
      <c r="C160" s="65" t="s">
        <v>241</v>
      </c>
      <c r="D160" s="66" t="s">
        <v>242</v>
      </c>
      <c r="E160" s="67">
        <v>10672101067</v>
      </c>
      <c r="F160" s="68" t="e">
        <f>Sheet1!#REF!</f>
        <v>#REF!</v>
      </c>
      <c r="G160" s="68" t="e">
        <f>Sheet1!#REF!</f>
        <v>#REF!</v>
      </c>
      <c r="H160" s="68" t="e">
        <f t="shared" si="42"/>
        <v>#REF!</v>
      </c>
    </row>
    <row r="161" spans="1:8" ht="19.5" hidden="1" thickBot="1">
      <c r="A161" s="64"/>
      <c r="B161" s="69"/>
      <c r="C161" s="59" t="s">
        <v>243</v>
      </c>
      <c r="D161" s="70"/>
      <c r="E161" s="72"/>
      <c r="F161" s="68" t="e">
        <f>Sheet1!#REF!</f>
        <v>#REF!</v>
      </c>
      <c r="G161" s="68" t="e">
        <f>Sheet1!#REF!</f>
        <v>#REF!</v>
      </c>
      <c r="H161" s="68" t="e">
        <f t="shared" si="42"/>
        <v>#REF!</v>
      </c>
    </row>
    <row r="162" spans="1:8" ht="75.75" hidden="1" thickBot="1">
      <c r="A162" s="64"/>
      <c r="B162" s="64"/>
      <c r="C162" s="62" t="s">
        <v>244</v>
      </c>
      <c r="D162" s="66"/>
      <c r="E162" s="72"/>
      <c r="F162" s="68" t="e">
        <f>Sheet1!#REF!</f>
        <v>#REF!</v>
      </c>
      <c r="G162" s="68" t="e">
        <f>Sheet1!#REF!</f>
        <v>#REF!</v>
      </c>
      <c r="H162" s="185" t="e">
        <f t="shared" si="42"/>
        <v>#REF!</v>
      </c>
    </row>
    <row r="163" spans="1:8" ht="18.75">
      <c r="A163" s="63">
        <v>58</v>
      </c>
      <c r="B163" s="64">
        <v>57</v>
      </c>
      <c r="C163" s="65" t="s">
        <v>243</v>
      </c>
      <c r="D163" s="66" t="s">
        <v>246</v>
      </c>
      <c r="E163" s="67">
        <v>10672101068</v>
      </c>
      <c r="F163" s="68" t="e">
        <f t="shared" ref="F163:G163" si="44">+F162+F161</f>
        <v>#REF!</v>
      </c>
      <c r="G163" s="68" t="e">
        <f t="shared" si="44"/>
        <v>#REF!</v>
      </c>
      <c r="H163" s="68" t="e">
        <f>+H162+H161</f>
        <v>#REF!</v>
      </c>
    </row>
    <row r="164" spans="1:8" ht="18.75">
      <c r="A164" s="63">
        <v>59</v>
      </c>
      <c r="B164" s="64">
        <v>58</v>
      </c>
      <c r="C164" s="65" t="s">
        <v>248</v>
      </c>
      <c r="D164" s="66" t="s">
        <v>249</v>
      </c>
      <c r="E164" s="67">
        <v>10672101069</v>
      </c>
      <c r="F164" s="68" t="e">
        <f>Sheet1!#REF!</f>
        <v>#REF!</v>
      </c>
      <c r="G164" s="68" t="e">
        <f>Sheet1!#REF!</f>
        <v>#REF!</v>
      </c>
      <c r="H164" s="68" t="e">
        <f t="shared" si="42"/>
        <v>#REF!</v>
      </c>
    </row>
    <row r="165" spans="1:8" ht="18.75" hidden="1">
      <c r="A165" s="64"/>
      <c r="B165" s="69"/>
      <c r="C165" s="59" t="s">
        <v>250</v>
      </c>
      <c r="D165" s="70"/>
      <c r="E165" s="71"/>
      <c r="F165" s="68" t="e">
        <f>Sheet1!#REF!</f>
        <v>#REF!</v>
      </c>
      <c r="G165" s="68" t="e">
        <f>Sheet1!#REF!</f>
        <v>#REF!</v>
      </c>
      <c r="H165" s="68" t="e">
        <f t="shared" si="42"/>
        <v>#REF!</v>
      </c>
    </row>
    <row r="166" spans="1:8" ht="56.25" hidden="1">
      <c r="A166" s="64"/>
      <c r="B166" s="64"/>
      <c r="C166" s="62" t="s">
        <v>251</v>
      </c>
      <c r="D166" s="66"/>
      <c r="E166" s="71"/>
      <c r="F166" s="68" t="e">
        <f>Sheet1!#REF!</f>
        <v>#REF!</v>
      </c>
      <c r="G166" s="68" t="e">
        <f>Sheet1!#REF!</f>
        <v>#REF!</v>
      </c>
      <c r="H166" s="185" t="e">
        <f t="shared" si="42"/>
        <v>#REF!</v>
      </c>
    </row>
    <row r="167" spans="1:8" ht="18.75">
      <c r="A167" s="63">
        <v>60</v>
      </c>
      <c r="B167" s="64">
        <v>59</v>
      </c>
      <c r="C167" s="65" t="s">
        <v>250</v>
      </c>
      <c r="D167" s="66" t="s">
        <v>253</v>
      </c>
      <c r="E167" s="91" t="s">
        <v>539</v>
      </c>
      <c r="F167" s="68" t="e">
        <f t="shared" ref="F167:G167" si="45">+F166+F165</f>
        <v>#REF!</v>
      </c>
      <c r="G167" s="68" t="e">
        <f t="shared" si="45"/>
        <v>#REF!</v>
      </c>
      <c r="H167" s="68" t="e">
        <f>+H166+H165</f>
        <v>#REF!</v>
      </c>
    </row>
    <row r="168" spans="1:8" ht="18.75">
      <c r="A168" s="63">
        <v>61</v>
      </c>
      <c r="B168" s="64">
        <v>60</v>
      </c>
      <c r="C168" s="65" t="s">
        <v>255</v>
      </c>
      <c r="D168" s="66" t="s">
        <v>256</v>
      </c>
      <c r="E168" s="91" t="s">
        <v>540</v>
      </c>
      <c r="F168" s="68" t="e">
        <f>Sheet1!#REF!</f>
        <v>#REF!</v>
      </c>
      <c r="G168" s="68" t="e">
        <f>Sheet1!#REF!</f>
        <v>#REF!</v>
      </c>
      <c r="H168" s="68" t="e">
        <f t="shared" si="42"/>
        <v>#REF!</v>
      </c>
    </row>
    <row r="169" spans="1:8" ht="18.75" hidden="1">
      <c r="A169" s="64"/>
      <c r="B169" s="69"/>
      <c r="C169" s="59" t="s">
        <v>257</v>
      </c>
      <c r="D169" s="70"/>
      <c r="E169" s="92"/>
      <c r="F169" s="68" t="e">
        <f>Sheet1!#REF!</f>
        <v>#REF!</v>
      </c>
      <c r="G169" s="68" t="e">
        <f>Sheet1!#REF!</f>
        <v>#REF!</v>
      </c>
      <c r="H169" s="68" t="e">
        <f t="shared" si="42"/>
        <v>#REF!</v>
      </c>
    </row>
    <row r="170" spans="1:8" ht="75" hidden="1">
      <c r="A170" s="64"/>
      <c r="B170" s="64"/>
      <c r="C170" s="62" t="s">
        <v>258</v>
      </c>
      <c r="D170" s="66"/>
      <c r="E170" s="92"/>
      <c r="F170" s="68" t="e">
        <f>Sheet1!#REF!</f>
        <v>#REF!</v>
      </c>
      <c r="G170" s="68" t="e">
        <f>Sheet1!#REF!</f>
        <v>#REF!</v>
      </c>
      <c r="H170" s="185" t="e">
        <f t="shared" si="42"/>
        <v>#REF!</v>
      </c>
    </row>
    <row r="171" spans="1:8" ht="18.75">
      <c r="A171" s="63">
        <v>62</v>
      </c>
      <c r="B171" s="64">
        <v>61</v>
      </c>
      <c r="C171" s="65" t="s">
        <v>257</v>
      </c>
      <c r="D171" s="66" t="s">
        <v>260</v>
      </c>
      <c r="E171" s="67">
        <v>10672101070</v>
      </c>
      <c r="F171" s="68" t="e">
        <f t="shared" ref="F171:G171" si="46">+F170+F169</f>
        <v>#REF!</v>
      </c>
      <c r="G171" s="68" t="e">
        <f t="shared" si="46"/>
        <v>#REF!</v>
      </c>
      <c r="H171" s="68" t="e">
        <f>+H170+H169</f>
        <v>#REF!</v>
      </c>
    </row>
    <row r="172" spans="1:8" ht="37.5">
      <c r="A172" s="63">
        <v>63</v>
      </c>
      <c r="B172" s="64">
        <v>62</v>
      </c>
      <c r="C172" s="65" t="s">
        <v>262</v>
      </c>
      <c r="D172" s="66" t="s">
        <v>263</v>
      </c>
      <c r="E172" s="67">
        <v>10672101024</v>
      </c>
      <c r="F172" s="68" t="e">
        <f>Sheet1!#REF!</f>
        <v>#REF!</v>
      </c>
      <c r="G172" s="68" t="e">
        <f>Sheet1!#REF!</f>
        <v>#REF!</v>
      </c>
      <c r="H172" s="68" t="e">
        <f t="shared" si="42"/>
        <v>#REF!</v>
      </c>
    </row>
    <row r="173" spans="1:8" ht="18.75">
      <c r="A173" s="63">
        <v>64</v>
      </c>
      <c r="B173" s="64">
        <v>63</v>
      </c>
      <c r="C173" s="65" t="s">
        <v>266</v>
      </c>
      <c r="D173" s="66" t="s">
        <v>267</v>
      </c>
      <c r="E173" s="93">
        <v>10672101072</v>
      </c>
      <c r="F173" s="68" t="e">
        <f>Sheet1!#REF!</f>
        <v>#REF!</v>
      </c>
      <c r="G173" s="68" t="e">
        <f>Sheet1!#REF!</f>
        <v>#REF!</v>
      </c>
      <c r="H173" s="68" t="e">
        <f t="shared" si="42"/>
        <v>#REF!</v>
      </c>
    </row>
    <row r="174" spans="1:8" ht="18.75" hidden="1">
      <c r="A174" s="64"/>
      <c r="B174" s="69"/>
      <c r="C174" s="82" t="s">
        <v>268</v>
      </c>
      <c r="D174" s="70"/>
      <c r="E174" s="94"/>
      <c r="F174" s="68" t="e">
        <f>Sheet1!#REF!</f>
        <v>#REF!</v>
      </c>
      <c r="G174" s="68" t="e">
        <f>Sheet1!#REF!</f>
        <v>#REF!</v>
      </c>
      <c r="H174" s="68" t="e">
        <f t="shared" si="42"/>
        <v>#REF!</v>
      </c>
    </row>
    <row r="175" spans="1:8" ht="37.5" hidden="1">
      <c r="A175" s="64"/>
      <c r="B175" s="64"/>
      <c r="C175" s="65" t="s">
        <v>269</v>
      </c>
      <c r="D175" s="66"/>
      <c r="E175" s="94"/>
      <c r="F175" s="68" t="e">
        <f>Sheet1!#REF!</f>
        <v>#REF!</v>
      </c>
      <c r="G175" s="68" t="e">
        <f>Sheet1!#REF!</f>
        <v>#REF!</v>
      </c>
      <c r="H175" s="68" t="e">
        <f t="shared" si="42"/>
        <v>#REF!</v>
      </c>
    </row>
    <row r="176" spans="1:8" ht="37.5" hidden="1">
      <c r="A176" s="64"/>
      <c r="B176" s="64"/>
      <c r="C176" s="65" t="s">
        <v>270</v>
      </c>
      <c r="D176" s="66"/>
      <c r="E176" s="94"/>
      <c r="F176" s="68" t="e">
        <f>Sheet1!#REF!</f>
        <v>#REF!</v>
      </c>
      <c r="G176" s="68" t="e">
        <f>Sheet1!#REF!</f>
        <v>#REF!</v>
      </c>
      <c r="H176" s="185" t="e">
        <f t="shared" si="42"/>
        <v>#REF!</v>
      </c>
    </row>
    <row r="177" spans="1:8" ht="18.75">
      <c r="A177" s="63">
        <v>65</v>
      </c>
      <c r="B177" s="64">
        <v>64</v>
      </c>
      <c r="C177" s="65" t="s">
        <v>541</v>
      </c>
      <c r="D177" s="66" t="s">
        <v>273</v>
      </c>
      <c r="E177" s="67">
        <v>10672101020</v>
      </c>
      <c r="F177" s="68" t="e">
        <f t="shared" ref="F177:G177" si="47">+F176+F175+F174</f>
        <v>#REF!</v>
      </c>
      <c r="G177" s="68" t="e">
        <f t="shared" si="47"/>
        <v>#REF!</v>
      </c>
      <c r="H177" s="68" t="e">
        <f>+H176+H175+H174</f>
        <v>#REF!</v>
      </c>
    </row>
    <row r="178" spans="1:8" ht="18.75">
      <c r="A178" s="63">
        <v>66</v>
      </c>
      <c r="B178" s="64">
        <v>65</v>
      </c>
      <c r="C178" s="65" t="s">
        <v>276</v>
      </c>
      <c r="D178" s="66" t="s">
        <v>277</v>
      </c>
      <c r="E178" s="90">
        <v>10672101106</v>
      </c>
      <c r="F178" s="68" t="e">
        <f>Sheet1!#REF!</f>
        <v>#REF!</v>
      </c>
      <c r="G178" s="68" t="e">
        <f>Sheet1!#REF!</f>
        <v>#REF!</v>
      </c>
      <c r="H178" s="68" t="e">
        <f t="shared" si="42"/>
        <v>#REF!</v>
      </c>
    </row>
    <row r="179" spans="1:8" ht="18.75">
      <c r="A179" s="63">
        <v>67</v>
      </c>
      <c r="B179" s="64">
        <v>66</v>
      </c>
      <c r="C179" s="65" t="s">
        <v>279</v>
      </c>
      <c r="D179" s="66" t="s">
        <v>280</v>
      </c>
      <c r="E179" s="67">
        <v>10672101022</v>
      </c>
      <c r="F179" s="68" t="e">
        <f>Sheet1!#REF!</f>
        <v>#REF!</v>
      </c>
      <c r="G179" s="68" t="e">
        <f>Sheet1!#REF!</f>
        <v>#REF!</v>
      </c>
      <c r="H179" s="68" t="e">
        <f t="shared" si="42"/>
        <v>#REF!</v>
      </c>
    </row>
    <row r="180" spans="1:8" ht="19.5" hidden="1" thickBot="1">
      <c r="A180" s="64"/>
      <c r="B180" s="69"/>
      <c r="C180" s="59" t="s">
        <v>281</v>
      </c>
      <c r="D180" s="70"/>
      <c r="E180" s="89"/>
      <c r="F180" s="68" t="e">
        <f>Sheet1!#REF!</f>
        <v>#REF!</v>
      </c>
      <c r="G180" s="68" t="e">
        <f>Sheet1!#REF!</f>
        <v>#REF!</v>
      </c>
      <c r="H180" s="68" t="e">
        <f t="shared" si="42"/>
        <v>#REF!</v>
      </c>
    </row>
    <row r="181" spans="1:8" ht="38.25" hidden="1" thickBot="1">
      <c r="A181" s="64"/>
      <c r="B181" s="64"/>
      <c r="C181" s="62" t="s">
        <v>282</v>
      </c>
      <c r="D181" s="66"/>
      <c r="E181" s="89"/>
      <c r="F181" s="68" t="e">
        <f>Sheet1!#REF!</f>
        <v>#REF!</v>
      </c>
      <c r="G181" s="68" t="e">
        <f>Sheet1!#REF!</f>
        <v>#REF!</v>
      </c>
      <c r="H181" s="185" t="e">
        <f t="shared" si="42"/>
        <v>#REF!</v>
      </c>
    </row>
    <row r="182" spans="1:8" ht="18.75">
      <c r="A182" s="63">
        <v>68</v>
      </c>
      <c r="B182" s="64">
        <v>67</v>
      </c>
      <c r="C182" s="65" t="s">
        <v>542</v>
      </c>
      <c r="D182" s="66" t="s">
        <v>284</v>
      </c>
      <c r="E182" s="90">
        <v>10672101074</v>
      </c>
      <c r="F182" s="68" t="e">
        <f t="shared" ref="F182:G182" si="48">+F181+F180</f>
        <v>#REF!</v>
      </c>
      <c r="G182" s="68" t="e">
        <f t="shared" si="48"/>
        <v>#REF!</v>
      </c>
      <c r="H182" s="68" t="e">
        <f>+H181+H180</f>
        <v>#REF!</v>
      </c>
    </row>
    <row r="183" spans="1:8" ht="37.5">
      <c r="A183" s="63">
        <v>69</v>
      </c>
      <c r="B183" s="64">
        <v>68</v>
      </c>
      <c r="C183" s="65" t="s">
        <v>287</v>
      </c>
      <c r="D183" s="66" t="s">
        <v>288</v>
      </c>
      <c r="E183" s="90">
        <v>10672101076</v>
      </c>
      <c r="F183" s="68" t="e">
        <f>Sheet1!#REF!</f>
        <v>#REF!</v>
      </c>
      <c r="G183" s="68" t="e">
        <f>Sheet1!#REF!</f>
        <v>#REF!</v>
      </c>
      <c r="H183" s="68" t="e">
        <f t="shared" si="42"/>
        <v>#REF!</v>
      </c>
    </row>
    <row r="184" spans="1:8" ht="38.25" hidden="1" thickBot="1">
      <c r="A184" s="64"/>
      <c r="B184" s="69"/>
      <c r="C184" s="59" t="s">
        <v>289</v>
      </c>
      <c r="D184" s="70"/>
      <c r="E184" s="95"/>
      <c r="F184" s="68" t="e">
        <f>Sheet1!#REF!</f>
        <v>#REF!</v>
      </c>
      <c r="G184" s="68" t="e">
        <f>Sheet1!#REF!</f>
        <v>#REF!</v>
      </c>
      <c r="H184" s="68" t="e">
        <f t="shared" si="42"/>
        <v>#REF!</v>
      </c>
    </row>
    <row r="185" spans="1:8" ht="57" hidden="1" thickBot="1">
      <c r="A185" s="64"/>
      <c r="B185" s="64"/>
      <c r="C185" s="62" t="s">
        <v>290</v>
      </c>
      <c r="D185" s="66"/>
      <c r="E185" s="95"/>
      <c r="F185" s="68" t="e">
        <f>Sheet1!#REF!</f>
        <v>#REF!</v>
      </c>
      <c r="G185" s="68" t="e">
        <f>Sheet1!#REF!</f>
        <v>#REF!</v>
      </c>
      <c r="H185" s="68" t="e">
        <f t="shared" si="42"/>
        <v>#REF!</v>
      </c>
    </row>
    <row r="186" spans="1:8" ht="57" hidden="1" thickBot="1">
      <c r="A186" s="64"/>
      <c r="B186" s="64"/>
      <c r="C186" s="62" t="s">
        <v>291</v>
      </c>
      <c r="D186" s="66"/>
      <c r="E186" s="95"/>
      <c r="F186" s="68" t="e">
        <f>Sheet1!#REF!</f>
        <v>#REF!</v>
      </c>
      <c r="G186" s="68" t="e">
        <f>Sheet1!#REF!</f>
        <v>#REF!</v>
      </c>
      <c r="H186" s="185" t="e">
        <f t="shared" si="42"/>
        <v>#REF!</v>
      </c>
    </row>
    <row r="187" spans="1:8" ht="31.5">
      <c r="A187" s="63">
        <v>70</v>
      </c>
      <c r="B187" s="64">
        <v>69</v>
      </c>
      <c r="C187" s="96" t="s">
        <v>289</v>
      </c>
      <c r="D187" s="66" t="s">
        <v>293</v>
      </c>
      <c r="E187" s="90">
        <v>10672101078</v>
      </c>
      <c r="F187" s="68" t="e">
        <f t="shared" ref="F187:G187" si="49">+F186+F185+F184</f>
        <v>#REF!</v>
      </c>
      <c r="G187" s="68" t="e">
        <f t="shared" si="49"/>
        <v>#REF!</v>
      </c>
      <c r="H187" s="68" t="e">
        <f>+H186+H185+H184</f>
        <v>#REF!</v>
      </c>
    </row>
    <row r="188" spans="1:8" ht="31.5">
      <c r="A188" s="83" t="s">
        <v>543</v>
      </c>
      <c r="B188" s="84"/>
      <c r="C188" s="85" t="s">
        <v>294</v>
      </c>
      <c r="D188" s="86"/>
      <c r="E188" s="87"/>
      <c r="F188" s="88" t="e">
        <f t="shared" ref="F188:H188" si="50">+F187+F183+F182+F177+F178+F179+F171+F172+F173+F163+F164+F167+F168+F159+F160+F149+F145+F142+F139</f>
        <v>#REF!</v>
      </c>
      <c r="G188" s="88" t="e">
        <f t="shared" si="50"/>
        <v>#REF!</v>
      </c>
      <c r="H188" s="88" t="e">
        <f t="shared" si="50"/>
        <v>#REF!</v>
      </c>
    </row>
    <row r="189" spans="1:8" ht="19.5" hidden="1" thickBot="1">
      <c r="A189" s="95"/>
      <c r="B189" s="95"/>
      <c r="C189" s="82" t="s">
        <v>295</v>
      </c>
      <c r="D189" s="95"/>
      <c r="E189" s="95"/>
      <c r="F189" s="60" t="e">
        <f>Sheet1!#REF!</f>
        <v>#REF!</v>
      </c>
      <c r="G189" s="60" t="e">
        <f>Sheet1!#REF!</f>
        <v>#REF!</v>
      </c>
      <c r="H189" s="97" t="e">
        <f t="shared" ref="H189:H225" si="51">+F189+G189</f>
        <v>#REF!</v>
      </c>
    </row>
    <row r="190" spans="1:8" ht="18.75">
      <c r="A190" s="63">
        <v>71</v>
      </c>
      <c r="B190" s="64">
        <v>70</v>
      </c>
      <c r="C190" s="65" t="s">
        <v>295</v>
      </c>
      <c r="D190" s="66" t="s">
        <v>128</v>
      </c>
      <c r="E190" s="90">
        <v>10672101014</v>
      </c>
      <c r="F190" s="68" t="e">
        <f t="shared" ref="F190:G190" si="52">F189</f>
        <v>#REF!</v>
      </c>
      <c r="G190" s="68" t="e">
        <f t="shared" si="52"/>
        <v>#REF!</v>
      </c>
      <c r="H190" s="68" t="e">
        <f>H189</f>
        <v>#REF!</v>
      </c>
    </row>
    <row r="191" spans="1:8" ht="19.5" hidden="1" thickBot="1">
      <c r="A191" s="64"/>
      <c r="B191" s="69"/>
      <c r="C191" s="82" t="s">
        <v>296</v>
      </c>
      <c r="D191" s="70"/>
      <c r="E191" s="95"/>
      <c r="F191" s="60" t="e">
        <f>Sheet1!#REF!</f>
        <v>#REF!</v>
      </c>
      <c r="G191" s="60" t="e">
        <f>Sheet1!#REF!</f>
        <v>#REF!</v>
      </c>
      <c r="H191" s="97" t="e">
        <f t="shared" si="51"/>
        <v>#REF!</v>
      </c>
    </row>
    <row r="192" spans="1:8" ht="57" hidden="1" thickBot="1">
      <c r="A192" s="64"/>
      <c r="B192" s="64"/>
      <c r="C192" s="65" t="s">
        <v>297</v>
      </c>
      <c r="D192" s="66"/>
      <c r="E192" s="95"/>
      <c r="F192" s="60" t="e">
        <f>Sheet1!#REF!</f>
        <v>#REF!</v>
      </c>
      <c r="G192" s="60" t="e">
        <f>Sheet1!#REF!</f>
        <v>#REF!</v>
      </c>
      <c r="H192" s="97" t="e">
        <f t="shared" si="51"/>
        <v>#REF!</v>
      </c>
    </row>
    <row r="193" spans="1:8" ht="57" hidden="1" thickBot="1">
      <c r="A193" s="64"/>
      <c r="B193" s="64"/>
      <c r="C193" s="65" t="s">
        <v>298</v>
      </c>
      <c r="D193" s="66"/>
      <c r="E193" s="95"/>
      <c r="F193" s="60" t="e">
        <f>Sheet1!#REF!</f>
        <v>#REF!</v>
      </c>
      <c r="G193" s="60" t="e">
        <f>Sheet1!#REF!</f>
        <v>#REF!</v>
      </c>
      <c r="H193" s="97" t="e">
        <f t="shared" si="51"/>
        <v>#REF!</v>
      </c>
    </row>
    <row r="194" spans="1:8" ht="18.75">
      <c r="A194" s="63">
        <v>72</v>
      </c>
      <c r="B194" s="191">
        <v>71</v>
      </c>
      <c r="C194" s="192" t="s">
        <v>296</v>
      </c>
      <c r="D194" s="193" t="s">
        <v>300</v>
      </c>
      <c r="E194" s="194">
        <v>10672101081</v>
      </c>
      <c r="F194" s="68" t="e">
        <f t="shared" ref="F194:G194" si="53">+F193+F192+F191</f>
        <v>#REF!</v>
      </c>
      <c r="G194" s="68" t="e">
        <f t="shared" si="53"/>
        <v>#REF!</v>
      </c>
      <c r="H194" s="68" t="e">
        <f>+H193+H192+H191</f>
        <v>#REF!</v>
      </c>
    </row>
    <row r="195" spans="1:8" ht="37.5">
      <c r="A195" s="63">
        <v>73</v>
      </c>
      <c r="B195" s="64">
        <v>72</v>
      </c>
      <c r="C195" s="65" t="s">
        <v>302</v>
      </c>
      <c r="D195" s="66" t="s">
        <v>303</v>
      </c>
      <c r="E195" s="90">
        <v>10672101083</v>
      </c>
      <c r="F195" s="68" t="e">
        <f>Sheet1!#REF!</f>
        <v>#REF!</v>
      </c>
      <c r="G195" s="68" t="e">
        <f>Sheet1!#REF!</f>
        <v>#REF!</v>
      </c>
      <c r="H195" s="68" t="e">
        <f t="shared" si="51"/>
        <v>#REF!</v>
      </c>
    </row>
    <row r="196" spans="1:8" ht="19.5" hidden="1" thickBot="1">
      <c r="A196" s="64"/>
      <c r="B196" s="69"/>
      <c r="C196" s="82" t="s">
        <v>304</v>
      </c>
      <c r="D196" s="70"/>
      <c r="E196" s="95"/>
      <c r="F196" s="60" t="e">
        <f>Sheet1!#REF!</f>
        <v>#REF!</v>
      </c>
      <c r="G196" s="60" t="e">
        <f>Sheet1!#REF!</f>
        <v>#REF!</v>
      </c>
      <c r="H196" s="97" t="e">
        <f t="shared" si="51"/>
        <v>#REF!</v>
      </c>
    </row>
    <row r="197" spans="1:8" ht="37.5" hidden="1">
      <c r="A197" s="64"/>
      <c r="B197" s="191"/>
      <c r="C197" s="192" t="s">
        <v>305</v>
      </c>
      <c r="D197" s="193"/>
      <c r="E197" s="195"/>
      <c r="F197" s="60" t="e">
        <f>Sheet1!#REF!</f>
        <v>#REF!</v>
      </c>
      <c r="G197" s="60" t="e">
        <f>Sheet1!#REF!</f>
        <v>#REF!</v>
      </c>
      <c r="H197" s="97" t="e">
        <f t="shared" si="51"/>
        <v>#REF!</v>
      </c>
    </row>
    <row r="198" spans="1:8" ht="18.75">
      <c r="A198" s="63">
        <v>74</v>
      </c>
      <c r="B198" s="64">
        <v>73</v>
      </c>
      <c r="C198" s="65" t="s">
        <v>304</v>
      </c>
      <c r="D198" s="66" t="s">
        <v>307</v>
      </c>
      <c r="E198" s="90">
        <v>10672101085</v>
      </c>
      <c r="F198" s="68" t="e">
        <f t="shared" ref="F198:G198" si="54">+F197+F196</f>
        <v>#REF!</v>
      </c>
      <c r="G198" s="68" t="e">
        <f t="shared" si="54"/>
        <v>#REF!</v>
      </c>
      <c r="H198" s="68" t="e">
        <f>+H197+H196</f>
        <v>#REF!</v>
      </c>
    </row>
    <row r="199" spans="1:8" ht="37.5">
      <c r="A199" s="63">
        <v>75</v>
      </c>
      <c r="B199" s="64">
        <v>74</v>
      </c>
      <c r="C199" s="65" t="s">
        <v>310</v>
      </c>
      <c r="D199" s="66" t="s">
        <v>311</v>
      </c>
      <c r="E199" s="90">
        <v>10672101086</v>
      </c>
      <c r="F199" s="68" t="e">
        <f>Sheet1!#REF!</f>
        <v>#REF!</v>
      </c>
      <c r="G199" s="68" t="e">
        <f>Sheet1!#REF!</f>
        <v>#REF!</v>
      </c>
      <c r="H199" s="68" t="e">
        <f t="shared" si="51"/>
        <v>#REF!</v>
      </c>
    </row>
    <row r="200" spans="1:8" ht="37.5">
      <c r="A200" s="63">
        <v>76</v>
      </c>
      <c r="B200" s="64">
        <v>75</v>
      </c>
      <c r="C200" s="65" t="s">
        <v>313</v>
      </c>
      <c r="D200" s="66" t="s">
        <v>314</v>
      </c>
      <c r="E200" s="67">
        <v>10672101009</v>
      </c>
      <c r="F200" s="68" t="e">
        <f>Sheet1!#REF!</f>
        <v>#REF!</v>
      </c>
      <c r="G200" s="68" t="e">
        <f>Sheet1!#REF!</f>
        <v>#REF!</v>
      </c>
      <c r="H200" s="68" t="e">
        <f t="shared" si="51"/>
        <v>#REF!</v>
      </c>
    </row>
    <row r="201" spans="1:8" ht="37.5">
      <c r="A201" s="63">
        <v>77</v>
      </c>
      <c r="B201" s="64">
        <v>76</v>
      </c>
      <c r="C201" s="65" t="s">
        <v>317</v>
      </c>
      <c r="D201" s="66" t="s">
        <v>318</v>
      </c>
      <c r="E201" s="76" t="s">
        <v>544</v>
      </c>
      <c r="F201" s="68" t="e">
        <f>Sheet1!#REF!</f>
        <v>#REF!</v>
      </c>
      <c r="G201" s="68" t="e">
        <f>Sheet1!#REF!</f>
        <v>#REF!</v>
      </c>
      <c r="H201" s="68" t="e">
        <f t="shared" si="51"/>
        <v>#REF!</v>
      </c>
    </row>
    <row r="202" spans="1:8" ht="18.75" hidden="1">
      <c r="A202" s="64"/>
      <c r="B202" s="69"/>
      <c r="C202" s="82" t="s">
        <v>319</v>
      </c>
      <c r="D202" s="70"/>
      <c r="E202" s="98"/>
      <c r="F202" s="60" t="e">
        <f>Sheet1!#REF!</f>
        <v>#REF!</v>
      </c>
      <c r="G202" s="60" t="e">
        <f>Sheet1!#REF!</f>
        <v>#REF!</v>
      </c>
      <c r="H202" s="97" t="e">
        <f t="shared" si="51"/>
        <v>#REF!</v>
      </c>
    </row>
    <row r="203" spans="1:8" ht="56.25" hidden="1">
      <c r="A203" s="64"/>
      <c r="B203" s="64"/>
      <c r="C203" s="65" t="s">
        <v>320</v>
      </c>
      <c r="D203" s="66"/>
      <c r="E203" s="76"/>
      <c r="F203" s="60" t="e">
        <f>Sheet1!#REF!</f>
        <v>#REF!</v>
      </c>
      <c r="G203" s="60" t="e">
        <f>Sheet1!#REF!</f>
        <v>#REF!</v>
      </c>
      <c r="H203" s="97" t="e">
        <f t="shared" si="51"/>
        <v>#REF!</v>
      </c>
    </row>
    <row r="204" spans="1:8" ht="37.5" hidden="1">
      <c r="A204" s="64"/>
      <c r="B204" s="64"/>
      <c r="C204" s="65" t="s">
        <v>321</v>
      </c>
      <c r="D204" s="66"/>
      <c r="E204" s="76"/>
      <c r="F204" s="60" t="e">
        <f>Sheet1!#REF!</f>
        <v>#REF!</v>
      </c>
      <c r="G204" s="60" t="e">
        <f>Sheet1!#REF!</f>
        <v>#REF!</v>
      </c>
      <c r="H204" s="97" t="e">
        <f t="shared" si="51"/>
        <v>#REF!</v>
      </c>
    </row>
    <row r="205" spans="1:8" ht="37.5" hidden="1">
      <c r="A205" s="64"/>
      <c r="B205" s="64"/>
      <c r="C205" s="65" t="s">
        <v>322</v>
      </c>
      <c r="D205" s="66"/>
      <c r="E205" s="76"/>
      <c r="F205" s="60" t="e">
        <f>Sheet1!#REF!</f>
        <v>#REF!</v>
      </c>
      <c r="G205" s="60" t="e">
        <f>Sheet1!#REF!</f>
        <v>#REF!</v>
      </c>
      <c r="H205" s="97" t="e">
        <f t="shared" si="51"/>
        <v>#REF!</v>
      </c>
    </row>
    <row r="206" spans="1:8" ht="37.5" hidden="1">
      <c r="A206" s="64"/>
      <c r="B206" s="64"/>
      <c r="C206" s="65" t="s">
        <v>323</v>
      </c>
      <c r="D206" s="66"/>
      <c r="E206" s="76"/>
      <c r="F206" s="60" t="e">
        <f>Sheet1!#REF!</f>
        <v>#REF!</v>
      </c>
      <c r="G206" s="60" t="e">
        <f>Sheet1!#REF!</f>
        <v>#REF!</v>
      </c>
      <c r="H206" s="97" t="e">
        <f t="shared" si="51"/>
        <v>#REF!</v>
      </c>
    </row>
    <row r="207" spans="1:8" ht="37.5" hidden="1">
      <c r="A207" s="64"/>
      <c r="B207" s="191"/>
      <c r="C207" s="192" t="s">
        <v>324</v>
      </c>
      <c r="D207" s="193"/>
      <c r="E207" s="196"/>
      <c r="F207" s="60" t="e">
        <f>Sheet1!#REF!</f>
        <v>#REF!</v>
      </c>
      <c r="G207" s="60" t="e">
        <f>Sheet1!#REF!</f>
        <v>#REF!</v>
      </c>
      <c r="H207" s="97" t="e">
        <f t="shared" si="51"/>
        <v>#REF!</v>
      </c>
    </row>
    <row r="208" spans="1:8" ht="18.75">
      <c r="A208" s="63">
        <v>78</v>
      </c>
      <c r="B208" s="64">
        <v>77</v>
      </c>
      <c r="C208" s="65" t="s">
        <v>545</v>
      </c>
      <c r="D208" s="66" t="s">
        <v>326</v>
      </c>
      <c r="E208" s="91" t="s">
        <v>546</v>
      </c>
      <c r="F208" s="68" t="e">
        <f t="shared" ref="F208:G208" si="55">+F206+F207+F205+F204+F203+F202</f>
        <v>#REF!</v>
      </c>
      <c r="G208" s="68" t="e">
        <f t="shared" si="55"/>
        <v>#REF!</v>
      </c>
      <c r="H208" s="68" t="e">
        <f>+H206+H207+H205+H204+H203+H202</f>
        <v>#REF!</v>
      </c>
    </row>
    <row r="209" spans="1:8" ht="18.75">
      <c r="A209" s="63">
        <v>79</v>
      </c>
      <c r="B209" s="64">
        <v>78</v>
      </c>
      <c r="C209" s="65" t="s">
        <v>328</v>
      </c>
      <c r="D209" s="66" t="s">
        <v>329</v>
      </c>
      <c r="E209" s="67">
        <v>10672101016</v>
      </c>
      <c r="F209" s="68" t="e">
        <f>Sheet1!#REF!</f>
        <v>#REF!</v>
      </c>
      <c r="G209" s="68" t="e">
        <f>Sheet1!#REF!</f>
        <v>#REF!</v>
      </c>
      <c r="H209" s="68" t="e">
        <f t="shared" si="51"/>
        <v>#REF!</v>
      </c>
    </row>
    <row r="210" spans="1:8" ht="18.75" hidden="1">
      <c r="A210" s="64"/>
      <c r="B210" s="69"/>
      <c r="C210" s="82" t="s">
        <v>547</v>
      </c>
      <c r="D210" s="70"/>
      <c r="E210" s="71"/>
      <c r="F210" s="60" t="e">
        <f>Sheet1!#REF!</f>
        <v>#REF!</v>
      </c>
      <c r="G210" s="60" t="e">
        <f>Sheet1!#REF!</f>
        <v>#REF!</v>
      </c>
      <c r="H210" s="97" t="e">
        <f t="shared" si="51"/>
        <v>#REF!</v>
      </c>
    </row>
    <row r="211" spans="1:8" ht="37.5" hidden="1">
      <c r="A211" s="64"/>
      <c r="B211" s="191"/>
      <c r="C211" s="192" t="s">
        <v>331</v>
      </c>
      <c r="D211" s="193"/>
      <c r="E211" s="71"/>
      <c r="F211" s="60" t="e">
        <f>Sheet1!#REF!</f>
        <v>#REF!</v>
      </c>
      <c r="G211" s="60" t="e">
        <f>Sheet1!#REF!</f>
        <v>#REF!</v>
      </c>
      <c r="H211" s="97" t="e">
        <f t="shared" si="51"/>
        <v>#REF!</v>
      </c>
    </row>
    <row r="212" spans="1:8" ht="18.75">
      <c r="A212" s="63">
        <v>80</v>
      </c>
      <c r="B212" s="64">
        <v>79</v>
      </c>
      <c r="C212" s="65" t="s">
        <v>547</v>
      </c>
      <c r="D212" s="66" t="s">
        <v>333</v>
      </c>
      <c r="E212" s="93">
        <v>10672101090</v>
      </c>
      <c r="F212" s="68" t="e">
        <f t="shared" ref="F212:G212" si="56">+F211+F210</f>
        <v>#REF!</v>
      </c>
      <c r="G212" s="68" t="e">
        <f t="shared" si="56"/>
        <v>#REF!</v>
      </c>
      <c r="H212" s="68" t="e">
        <f>+H211+H210</f>
        <v>#REF!</v>
      </c>
    </row>
    <row r="213" spans="1:8" ht="18.75" hidden="1">
      <c r="A213" s="64"/>
      <c r="B213" s="69"/>
      <c r="C213" s="82" t="s">
        <v>334</v>
      </c>
      <c r="D213" s="70"/>
      <c r="E213" s="94"/>
      <c r="F213" s="60" t="e">
        <f>Sheet1!#REF!</f>
        <v>#REF!</v>
      </c>
      <c r="G213" s="60" t="e">
        <f>Sheet1!#REF!</f>
        <v>#REF!</v>
      </c>
      <c r="H213" s="97" t="e">
        <f t="shared" si="51"/>
        <v>#REF!</v>
      </c>
    </row>
    <row r="214" spans="1:8" ht="37.5" hidden="1">
      <c r="A214" s="64"/>
      <c r="B214" s="64"/>
      <c r="C214" s="65" t="s">
        <v>335</v>
      </c>
      <c r="D214" s="66"/>
      <c r="E214" s="94"/>
      <c r="F214" s="60" t="e">
        <f>Sheet1!#REF!</f>
        <v>#REF!</v>
      </c>
      <c r="G214" s="60" t="e">
        <f>Sheet1!#REF!</f>
        <v>#REF!</v>
      </c>
      <c r="H214" s="97" t="e">
        <f t="shared" si="51"/>
        <v>#REF!</v>
      </c>
    </row>
    <row r="215" spans="1:8" ht="37.5" hidden="1">
      <c r="A215" s="64"/>
      <c r="B215" s="191"/>
      <c r="C215" s="192" t="s">
        <v>336</v>
      </c>
      <c r="D215" s="193"/>
      <c r="E215" s="94"/>
      <c r="F215" s="60" t="e">
        <f>Sheet1!#REF!</f>
        <v>#REF!</v>
      </c>
      <c r="G215" s="60" t="e">
        <f>Sheet1!#REF!</f>
        <v>#REF!</v>
      </c>
      <c r="H215" s="97" t="e">
        <f t="shared" si="51"/>
        <v>#REF!</v>
      </c>
    </row>
    <row r="216" spans="1:8" ht="18.75">
      <c r="A216" s="63">
        <v>81</v>
      </c>
      <c r="B216" s="64">
        <v>80</v>
      </c>
      <c r="C216" s="65" t="s">
        <v>334</v>
      </c>
      <c r="D216" s="66" t="s">
        <v>338</v>
      </c>
      <c r="E216" s="90">
        <v>10672101088</v>
      </c>
      <c r="F216" s="68" t="e">
        <f t="shared" ref="F216:G216" si="57">+F215+F214+F213</f>
        <v>#REF!</v>
      </c>
      <c r="G216" s="68" t="e">
        <f t="shared" si="57"/>
        <v>#REF!</v>
      </c>
      <c r="H216" s="68" t="e">
        <f>+H215+H214+H213</f>
        <v>#REF!</v>
      </c>
    </row>
    <row r="217" spans="1:8" ht="93.75">
      <c r="A217" s="63">
        <v>82</v>
      </c>
      <c r="B217" s="64">
        <v>81</v>
      </c>
      <c r="C217" s="65" t="s">
        <v>548</v>
      </c>
      <c r="D217" s="66" t="s">
        <v>340</v>
      </c>
      <c r="E217" s="90">
        <v>10672101120</v>
      </c>
      <c r="F217" s="68" t="e">
        <f>Sheet1!#REF!</f>
        <v>#REF!</v>
      </c>
      <c r="G217" s="68" t="e">
        <f>Sheet1!#REF!</f>
        <v>#REF!</v>
      </c>
      <c r="H217" s="68" t="e">
        <f t="shared" si="51"/>
        <v>#REF!</v>
      </c>
    </row>
    <row r="218" spans="1:8" ht="37.5" hidden="1">
      <c r="A218" s="64"/>
      <c r="B218" s="69"/>
      <c r="C218" s="82" t="s">
        <v>341</v>
      </c>
      <c r="D218" s="70"/>
      <c r="E218" s="99"/>
      <c r="F218" s="60" t="e">
        <f>Sheet1!#REF!</f>
        <v>#REF!</v>
      </c>
      <c r="G218" s="60" t="e">
        <f>Sheet1!#REF!</f>
        <v>#REF!</v>
      </c>
      <c r="H218" s="97" t="e">
        <f t="shared" si="51"/>
        <v>#REF!</v>
      </c>
    </row>
    <row r="219" spans="1:8" ht="56.25" hidden="1">
      <c r="A219" s="64"/>
      <c r="B219" s="191"/>
      <c r="C219" s="192" t="s">
        <v>342</v>
      </c>
      <c r="D219" s="193"/>
      <c r="E219" s="99"/>
      <c r="F219" s="60" t="e">
        <f>Sheet1!#REF!</f>
        <v>#REF!</v>
      </c>
      <c r="G219" s="60" t="e">
        <f>Sheet1!#REF!</f>
        <v>#REF!</v>
      </c>
      <c r="H219" s="97" t="e">
        <f t="shared" si="51"/>
        <v>#REF!</v>
      </c>
    </row>
    <row r="220" spans="1:8" ht="37.5">
      <c r="A220" s="63">
        <v>83</v>
      </c>
      <c r="B220" s="64">
        <v>82</v>
      </c>
      <c r="C220" s="65" t="s">
        <v>549</v>
      </c>
      <c r="D220" s="66" t="s">
        <v>344</v>
      </c>
      <c r="E220" s="93">
        <v>10672101071</v>
      </c>
      <c r="F220" s="68" t="e">
        <f t="shared" ref="F220:G220" si="58">+F219+F218</f>
        <v>#REF!</v>
      </c>
      <c r="G220" s="68" t="e">
        <f t="shared" si="58"/>
        <v>#REF!</v>
      </c>
      <c r="H220" s="68" t="e">
        <f>+H219+H218</f>
        <v>#REF!</v>
      </c>
    </row>
    <row r="221" spans="1:8" ht="18.75" hidden="1">
      <c r="A221" s="64"/>
      <c r="B221" s="69"/>
      <c r="C221" s="82" t="s">
        <v>345</v>
      </c>
      <c r="D221" s="70"/>
      <c r="E221" s="100"/>
      <c r="F221" s="60" t="e">
        <f>Sheet1!#REF!</f>
        <v>#REF!</v>
      </c>
      <c r="G221" s="60" t="e">
        <f>Sheet1!#REF!</f>
        <v>#REF!</v>
      </c>
      <c r="H221" s="97" t="e">
        <f t="shared" si="51"/>
        <v>#REF!</v>
      </c>
    </row>
    <row r="222" spans="1:8" ht="56.25" hidden="1">
      <c r="A222" s="64"/>
      <c r="B222" s="64"/>
      <c r="C222" s="65" t="s">
        <v>346</v>
      </c>
      <c r="D222" s="66"/>
      <c r="E222" s="100"/>
      <c r="F222" s="60" t="e">
        <f>Sheet1!#REF!</f>
        <v>#REF!</v>
      </c>
      <c r="G222" s="60" t="e">
        <f>Sheet1!#REF!</f>
        <v>#REF!</v>
      </c>
      <c r="H222" s="97" t="e">
        <f t="shared" si="51"/>
        <v>#REF!</v>
      </c>
    </row>
    <row r="223" spans="1:8" ht="56.25" hidden="1">
      <c r="A223" s="64"/>
      <c r="B223" s="191"/>
      <c r="C223" s="192" t="s">
        <v>347</v>
      </c>
      <c r="D223" s="193"/>
      <c r="E223" s="197"/>
      <c r="F223" s="60" t="e">
        <f>Sheet1!#REF!</f>
        <v>#REF!</v>
      </c>
      <c r="G223" s="60" t="e">
        <f>Sheet1!#REF!</f>
        <v>#REF!</v>
      </c>
      <c r="H223" s="97" t="e">
        <f t="shared" si="51"/>
        <v>#REF!</v>
      </c>
    </row>
    <row r="224" spans="1:8" ht="18.75">
      <c r="A224" s="63">
        <v>84</v>
      </c>
      <c r="B224" s="64">
        <v>83</v>
      </c>
      <c r="C224" s="65" t="s">
        <v>345</v>
      </c>
      <c r="D224" s="66" t="s">
        <v>349</v>
      </c>
      <c r="E224" s="93">
        <v>10672101073</v>
      </c>
      <c r="F224" s="68" t="e">
        <f t="shared" ref="F224:G224" si="59">+F223+F222+F221</f>
        <v>#REF!</v>
      </c>
      <c r="G224" s="68" t="e">
        <f t="shared" si="59"/>
        <v>#REF!</v>
      </c>
      <c r="H224" s="68" t="e">
        <f>+H223+H222+H221</f>
        <v>#REF!</v>
      </c>
    </row>
    <row r="225" spans="1:8" ht="18.75">
      <c r="A225" s="63">
        <v>85</v>
      </c>
      <c r="B225" s="64">
        <v>84</v>
      </c>
      <c r="C225" s="65" t="s">
        <v>351</v>
      </c>
      <c r="D225" s="66" t="s">
        <v>352</v>
      </c>
      <c r="E225" s="67">
        <v>10672101075</v>
      </c>
      <c r="F225" s="68" t="e">
        <f>Sheet1!#REF!</f>
        <v>#REF!</v>
      </c>
      <c r="G225" s="68" t="e">
        <f>Sheet1!#REF!</f>
        <v>#REF!</v>
      </c>
      <c r="H225" s="68" t="e">
        <f t="shared" si="51"/>
        <v>#REF!</v>
      </c>
    </row>
    <row r="226" spans="1:8">
      <c r="A226" s="83" t="s">
        <v>550</v>
      </c>
      <c r="B226" s="84"/>
      <c r="C226" s="85" t="s">
        <v>353</v>
      </c>
      <c r="D226" s="86"/>
      <c r="E226" s="87"/>
      <c r="F226" s="88" t="e">
        <f t="shared" ref="F226:H226" si="60">+F225+F224+F220+F217+F216+F212+F208+F209+F201+F200+F199+F198+F194+F195+F190</f>
        <v>#REF!</v>
      </c>
      <c r="G226" s="88" t="e">
        <f t="shared" si="60"/>
        <v>#REF!</v>
      </c>
      <c r="H226" s="88" t="e">
        <f t="shared" si="60"/>
        <v>#REF!</v>
      </c>
    </row>
    <row r="227" spans="1:8" ht="18.75" hidden="1">
      <c r="A227" s="101"/>
      <c r="B227" s="102"/>
      <c r="C227" s="59" t="s">
        <v>357</v>
      </c>
      <c r="D227" s="103"/>
      <c r="E227" s="104"/>
      <c r="F227" s="60" t="e">
        <f>Sheet1!#REF!</f>
        <v>#REF!</v>
      </c>
      <c r="G227" s="60" t="e">
        <f>Sheet1!#REF!</f>
        <v>#REF!</v>
      </c>
      <c r="H227" s="61" t="e">
        <f t="shared" ref="H227:H286" si="61">+F227+G227</f>
        <v>#REF!</v>
      </c>
    </row>
    <row r="228" spans="1:8" ht="37.5" hidden="1">
      <c r="A228" s="101"/>
      <c r="B228" s="101"/>
      <c r="C228" s="62" t="s">
        <v>358</v>
      </c>
      <c r="D228" s="105"/>
      <c r="E228" s="104"/>
      <c r="F228" s="60" t="e">
        <f>Sheet1!#REF!</f>
        <v>#REF!</v>
      </c>
      <c r="G228" s="60" t="e">
        <f>Sheet1!#REF!</f>
        <v>#REF!</v>
      </c>
      <c r="H228" s="97" t="e">
        <f t="shared" si="61"/>
        <v>#REF!</v>
      </c>
    </row>
    <row r="229" spans="1:8" ht="18.75">
      <c r="A229" s="63">
        <v>87</v>
      </c>
      <c r="B229" s="191">
        <v>85</v>
      </c>
      <c r="C229" s="192" t="s">
        <v>357</v>
      </c>
      <c r="D229" s="193" t="s">
        <v>360</v>
      </c>
      <c r="E229" s="194">
        <v>10672101077</v>
      </c>
      <c r="F229" s="68" t="e">
        <f t="shared" ref="F229:G229" si="62">+F228+F227</f>
        <v>#REF!</v>
      </c>
      <c r="G229" s="68" t="e">
        <f t="shared" si="62"/>
        <v>#REF!</v>
      </c>
      <c r="H229" s="68" t="e">
        <f>+H228+H227</f>
        <v>#REF!</v>
      </c>
    </row>
    <row r="230" spans="1:8" ht="18.75">
      <c r="A230" s="63">
        <v>88</v>
      </c>
      <c r="B230" s="64">
        <v>86</v>
      </c>
      <c r="C230" s="65" t="s">
        <v>362</v>
      </c>
      <c r="D230" s="66" t="s">
        <v>551</v>
      </c>
      <c r="E230" s="90">
        <v>10672101104</v>
      </c>
      <c r="F230" s="68" t="e">
        <f>Sheet1!#REF!</f>
        <v>#REF!</v>
      </c>
      <c r="G230" s="68" t="e">
        <f>Sheet1!#REF!</f>
        <v>#REF!</v>
      </c>
      <c r="H230" s="68" t="e">
        <f t="shared" si="61"/>
        <v>#REF!</v>
      </c>
    </row>
    <row r="231" spans="1:8" ht="18.75">
      <c r="A231" s="63">
        <v>89</v>
      </c>
      <c r="B231" s="64">
        <v>87</v>
      </c>
      <c r="C231" s="65" t="s">
        <v>364</v>
      </c>
      <c r="D231" s="66" t="s">
        <v>365</v>
      </c>
      <c r="E231" s="93">
        <v>10672101079</v>
      </c>
      <c r="F231" s="68" t="e">
        <f>Sheet1!#REF!</f>
        <v>#REF!</v>
      </c>
      <c r="G231" s="68" t="e">
        <f>Sheet1!#REF!</f>
        <v>#REF!</v>
      </c>
      <c r="H231" s="68" t="e">
        <f t="shared" si="61"/>
        <v>#REF!</v>
      </c>
    </row>
    <row r="232" spans="1:8" ht="18.75">
      <c r="A232" s="63">
        <v>90</v>
      </c>
      <c r="B232" s="64">
        <v>88</v>
      </c>
      <c r="C232" s="65" t="s">
        <v>367</v>
      </c>
      <c r="D232" s="66" t="s">
        <v>368</v>
      </c>
      <c r="E232" s="90">
        <v>10672101080</v>
      </c>
      <c r="F232" s="68" t="e">
        <f>Sheet1!#REF!</f>
        <v>#REF!</v>
      </c>
      <c r="G232" s="68" t="e">
        <f>Sheet1!#REF!</f>
        <v>#REF!</v>
      </c>
      <c r="H232" s="68" t="e">
        <f t="shared" si="61"/>
        <v>#REF!</v>
      </c>
    </row>
    <row r="233" spans="1:8" ht="18.75">
      <c r="A233" s="63">
        <v>91</v>
      </c>
      <c r="B233" s="64">
        <v>89</v>
      </c>
      <c r="C233" s="65" t="s">
        <v>370</v>
      </c>
      <c r="D233" s="66" t="s">
        <v>371</v>
      </c>
      <c r="E233" s="90">
        <v>10672101082</v>
      </c>
      <c r="F233" s="68" t="e">
        <f>Sheet1!#REF!</f>
        <v>#REF!</v>
      </c>
      <c r="G233" s="68" t="e">
        <f>Sheet1!#REF!</f>
        <v>#REF!</v>
      </c>
      <c r="H233" s="68" t="e">
        <f t="shared" si="61"/>
        <v>#REF!</v>
      </c>
    </row>
    <row r="234" spans="1:8" ht="19.5" hidden="1" thickBot="1">
      <c r="A234" s="64"/>
      <c r="B234" s="69"/>
      <c r="C234" s="59" t="s">
        <v>372</v>
      </c>
      <c r="D234" s="70"/>
      <c r="E234" s="95"/>
      <c r="F234" s="60" t="e">
        <f>Sheet1!#REF!</f>
        <v>#REF!</v>
      </c>
      <c r="G234" s="60" t="e">
        <f>Sheet1!#REF!</f>
        <v>#REF!</v>
      </c>
      <c r="H234" s="61" t="e">
        <f t="shared" si="61"/>
        <v>#REF!</v>
      </c>
    </row>
    <row r="235" spans="1:8" ht="37.5" hidden="1">
      <c r="A235" s="64"/>
      <c r="B235" s="191"/>
      <c r="C235" s="198" t="s">
        <v>373</v>
      </c>
      <c r="D235" s="193"/>
      <c r="E235" s="195"/>
      <c r="F235" s="60" t="e">
        <f>Sheet1!#REF!</f>
        <v>#REF!</v>
      </c>
      <c r="G235" s="60" t="e">
        <f>Sheet1!#REF!</f>
        <v>#REF!</v>
      </c>
      <c r="H235" s="97" t="e">
        <f t="shared" si="61"/>
        <v>#REF!</v>
      </c>
    </row>
    <row r="236" spans="1:8" ht="18.75">
      <c r="A236" s="63">
        <v>92</v>
      </c>
      <c r="B236" s="64">
        <v>90</v>
      </c>
      <c r="C236" s="65" t="s">
        <v>372</v>
      </c>
      <c r="D236" s="66" t="s">
        <v>375</v>
      </c>
      <c r="E236" s="90">
        <v>10672101084</v>
      </c>
      <c r="F236" s="68" t="e">
        <f t="shared" ref="F236:G236" si="63">+F235+F234</f>
        <v>#REF!</v>
      </c>
      <c r="G236" s="68" t="e">
        <f t="shared" si="63"/>
        <v>#REF!</v>
      </c>
      <c r="H236" s="68" t="e">
        <f>+H235+H234</f>
        <v>#REF!</v>
      </c>
    </row>
    <row r="237" spans="1:8" ht="19.5" hidden="1" thickBot="1">
      <c r="A237" s="64"/>
      <c r="B237" s="69"/>
      <c r="C237" s="59" t="s">
        <v>376</v>
      </c>
      <c r="D237" s="70"/>
      <c r="E237" s="95"/>
      <c r="F237" s="60" t="e">
        <f>Sheet1!#REF!</f>
        <v>#REF!</v>
      </c>
      <c r="G237" s="60" t="e">
        <f>Sheet1!#REF!</f>
        <v>#REF!</v>
      </c>
      <c r="H237" s="61" t="e">
        <f t="shared" si="61"/>
        <v>#REF!</v>
      </c>
    </row>
    <row r="238" spans="1:8" ht="37.5" hidden="1">
      <c r="A238" s="64"/>
      <c r="B238" s="191"/>
      <c r="C238" s="198" t="s">
        <v>377</v>
      </c>
      <c r="D238" s="193"/>
      <c r="E238" s="195"/>
      <c r="F238" s="60" t="e">
        <f>Sheet1!#REF!</f>
        <v>#REF!</v>
      </c>
      <c r="G238" s="60" t="e">
        <f>Sheet1!#REF!</f>
        <v>#REF!</v>
      </c>
      <c r="H238" s="97" t="e">
        <f t="shared" si="61"/>
        <v>#REF!</v>
      </c>
    </row>
    <row r="239" spans="1:8" ht="18.75">
      <c r="A239" s="63">
        <v>93</v>
      </c>
      <c r="B239" s="64">
        <v>91</v>
      </c>
      <c r="C239" s="65" t="s">
        <v>376</v>
      </c>
      <c r="D239" s="66" t="s">
        <v>379</v>
      </c>
      <c r="E239" s="90">
        <v>10672101087</v>
      </c>
      <c r="F239" s="68" t="e">
        <f t="shared" ref="F239:G239" si="64">+F238+F237</f>
        <v>#REF!</v>
      </c>
      <c r="G239" s="68" t="e">
        <f t="shared" si="64"/>
        <v>#REF!</v>
      </c>
      <c r="H239" s="68" t="e">
        <f>+H238+H237</f>
        <v>#REF!</v>
      </c>
    </row>
    <row r="240" spans="1:8" ht="56.25">
      <c r="A240" s="63">
        <v>94</v>
      </c>
      <c r="B240" s="64">
        <v>92</v>
      </c>
      <c r="C240" s="65" t="s">
        <v>381</v>
      </c>
      <c r="D240" s="66" t="s">
        <v>382</v>
      </c>
      <c r="E240" s="90">
        <v>10672101089</v>
      </c>
      <c r="F240" s="68" t="e">
        <f>Sheet1!#REF!</f>
        <v>#REF!</v>
      </c>
      <c r="G240" s="68" t="e">
        <f>Sheet1!#REF!</f>
        <v>#REF!</v>
      </c>
      <c r="H240" s="68" t="e">
        <f t="shared" si="61"/>
        <v>#REF!</v>
      </c>
    </row>
    <row r="241" spans="1:8">
      <c r="A241" s="83" t="s">
        <v>552</v>
      </c>
      <c r="B241" s="84"/>
      <c r="C241" s="85" t="s">
        <v>383</v>
      </c>
      <c r="D241" s="86"/>
      <c r="E241" s="87"/>
      <c r="F241" s="88" t="e">
        <f t="shared" ref="F241:H241" si="65">+F240+F239+F236+F233+F232+F231+F230+F229</f>
        <v>#REF!</v>
      </c>
      <c r="G241" s="88" t="e">
        <f t="shared" si="65"/>
        <v>#REF!</v>
      </c>
      <c r="H241" s="88" t="e">
        <f t="shared" si="65"/>
        <v>#REF!</v>
      </c>
    </row>
    <row r="242" spans="1:8" ht="18.75" hidden="1">
      <c r="A242" s="101"/>
      <c r="B242" s="102"/>
      <c r="C242" s="59" t="s">
        <v>384</v>
      </c>
      <c r="D242" s="106"/>
      <c r="E242" s="107"/>
      <c r="F242" s="60" t="e">
        <f>Sheet1!#REF!</f>
        <v>#REF!</v>
      </c>
      <c r="G242" s="60" t="e">
        <f>Sheet1!#REF!</f>
        <v>#REF!</v>
      </c>
      <c r="H242" s="61" t="e">
        <f t="shared" si="61"/>
        <v>#REF!</v>
      </c>
    </row>
    <row r="243" spans="1:8" ht="37.5" hidden="1">
      <c r="A243" s="101"/>
      <c r="B243" s="101"/>
      <c r="C243" s="62" t="s">
        <v>385</v>
      </c>
      <c r="D243" s="108"/>
      <c r="E243" s="107"/>
      <c r="F243" s="60" t="e">
        <f>Sheet1!#REF!</f>
        <v>#REF!</v>
      </c>
      <c r="G243" s="60" t="e">
        <f>Sheet1!#REF!</f>
        <v>#REF!</v>
      </c>
      <c r="H243" s="61" t="e">
        <f t="shared" si="61"/>
        <v>#REF!</v>
      </c>
    </row>
    <row r="244" spans="1:8" ht="37.5" hidden="1">
      <c r="A244" s="101"/>
      <c r="B244" s="101"/>
      <c r="C244" s="62" t="s">
        <v>386</v>
      </c>
      <c r="D244" s="108"/>
      <c r="E244" s="107"/>
      <c r="F244" s="60" t="e">
        <f>Sheet1!#REF!</f>
        <v>#REF!</v>
      </c>
      <c r="G244" s="60" t="e">
        <f>Sheet1!#REF!</f>
        <v>#REF!</v>
      </c>
      <c r="H244" s="61" t="e">
        <f t="shared" si="61"/>
        <v>#REF!</v>
      </c>
    </row>
    <row r="245" spans="1:8" ht="37.5" hidden="1">
      <c r="A245" s="101"/>
      <c r="B245" s="101"/>
      <c r="C245" s="62" t="s">
        <v>387</v>
      </c>
      <c r="D245" s="108"/>
      <c r="E245" s="107"/>
      <c r="F245" s="60" t="e">
        <f>Sheet1!#REF!</f>
        <v>#REF!</v>
      </c>
      <c r="G245" s="60" t="e">
        <f>Sheet1!#REF!</f>
        <v>#REF!</v>
      </c>
      <c r="H245" s="61" t="e">
        <f t="shared" si="61"/>
        <v>#REF!</v>
      </c>
    </row>
    <row r="246" spans="1:8" ht="37.5" hidden="1">
      <c r="A246" s="101"/>
      <c r="B246" s="101"/>
      <c r="C246" s="62" t="s">
        <v>388</v>
      </c>
      <c r="D246" s="108"/>
      <c r="E246" s="107"/>
      <c r="F246" s="60" t="e">
        <f>Sheet1!#REF!</f>
        <v>#REF!</v>
      </c>
      <c r="G246" s="60" t="e">
        <f>Sheet1!#REF!</f>
        <v>#REF!</v>
      </c>
      <c r="H246" s="61" t="e">
        <f t="shared" si="61"/>
        <v>#REF!</v>
      </c>
    </row>
    <row r="247" spans="1:8" ht="37.5" hidden="1">
      <c r="A247" s="101"/>
      <c r="B247" s="101"/>
      <c r="C247" s="62" t="s">
        <v>389</v>
      </c>
      <c r="D247" s="108"/>
      <c r="E247" s="107"/>
      <c r="F247" s="60" t="e">
        <f>Sheet1!#REF!</f>
        <v>#REF!</v>
      </c>
      <c r="G247" s="60" t="e">
        <f>Sheet1!#REF!</f>
        <v>#REF!</v>
      </c>
      <c r="H247" s="61" t="e">
        <f t="shared" si="61"/>
        <v>#REF!</v>
      </c>
    </row>
    <row r="248" spans="1:8" ht="37.5" hidden="1">
      <c r="A248" s="101"/>
      <c r="B248" s="101"/>
      <c r="C248" s="62" t="s">
        <v>390</v>
      </c>
      <c r="D248" s="108"/>
      <c r="E248" s="107"/>
      <c r="F248" s="60" t="e">
        <f>Sheet1!#REF!</f>
        <v>#REF!</v>
      </c>
      <c r="G248" s="60" t="e">
        <f>Sheet1!#REF!</f>
        <v>#REF!</v>
      </c>
      <c r="H248" s="97" t="e">
        <f t="shared" si="61"/>
        <v>#REF!</v>
      </c>
    </row>
    <row r="249" spans="1:8" ht="18.75">
      <c r="A249" s="63">
        <v>95</v>
      </c>
      <c r="B249" s="64">
        <v>93</v>
      </c>
      <c r="C249" s="65" t="s">
        <v>384</v>
      </c>
      <c r="D249" s="66" t="s">
        <v>392</v>
      </c>
      <c r="E249" s="90">
        <v>10672101099</v>
      </c>
      <c r="F249" s="68" t="e">
        <f t="shared" ref="F249:G249" si="66">SUM(F242:F248)</f>
        <v>#REF!</v>
      </c>
      <c r="G249" s="68" t="e">
        <f t="shared" si="66"/>
        <v>#REF!</v>
      </c>
      <c r="H249" s="68" t="e">
        <f>SUM(H242:H248)</f>
        <v>#REF!</v>
      </c>
    </row>
    <row r="250" spans="1:8" ht="19.5" hidden="1" thickBot="1">
      <c r="A250" s="64"/>
      <c r="B250" s="69"/>
      <c r="C250" s="59" t="s">
        <v>393</v>
      </c>
      <c r="D250" s="70"/>
      <c r="E250" s="95"/>
      <c r="F250" s="60" t="e">
        <f>Sheet1!#REF!</f>
        <v>#REF!</v>
      </c>
      <c r="G250" s="60" t="e">
        <f>Sheet1!#REF!</f>
        <v>#REF!</v>
      </c>
      <c r="H250" s="61" t="e">
        <f t="shared" si="61"/>
        <v>#REF!</v>
      </c>
    </row>
    <row r="251" spans="1:8" ht="38.25" hidden="1" thickBot="1">
      <c r="A251" s="64"/>
      <c r="B251" s="64"/>
      <c r="C251" s="62" t="s">
        <v>394</v>
      </c>
      <c r="D251" s="66"/>
      <c r="E251" s="95"/>
      <c r="F251" s="60" t="e">
        <f>Sheet1!#REF!</f>
        <v>#REF!</v>
      </c>
      <c r="G251" s="60" t="e">
        <f>Sheet1!#REF!</f>
        <v>#REF!</v>
      </c>
      <c r="H251" s="61" t="e">
        <f t="shared" si="61"/>
        <v>#REF!</v>
      </c>
    </row>
    <row r="252" spans="1:8" ht="38.25" hidden="1" thickBot="1">
      <c r="A252" s="64"/>
      <c r="B252" s="64"/>
      <c r="C252" s="62" t="s">
        <v>395</v>
      </c>
      <c r="D252" s="66"/>
      <c r="E252" s="95"/>
      <c r="F252" s="60" t="e">
        <f>Sheet1!#REF!</f>
        <v>#REF!</v>
      </c>
      <c r="G252" s="60" t="e">
        <f>Sheet1!#REF!</f>
        <v>#REF!</v>
      </c>
      <c r="H252" s="61" t="e">
        <f t="shared" si="61"/>
        <v>#REF!</v>
      </c>
    </row>
    <row r="253" spans="1:8" ht="38.25" hidden="1" thickBot="1">
      <c r="A253" s="64"/>
      <c r="B253" s="64"/>
      <c r="C253" s="62" t="s">
        <v>396</v>
      </c>
      <c r="D253" s="66"/>
      <c r="E253" s="95"/>
      <c r="F253" s="60" t="e">
        <f>Sheet1!#REF!</f>
        <v>#REF!</v>
      </c>
      <c r="G253" s="60" t="e">
        <f>Sheet1!#REF!</f>
        <v>#REF!</v>
      </c>
      <c r="H253" s="97" t="e">
        <f t="shared" si="61"/>
        <v>#REF!</v>
      </c>
    </row>
    <row r="254" spans="1:8" ht="18.75">
      <c r="A254" s="63">
        <v>96</v>
      </c>
      <c r="B254" s="64">
        <v>94</v>
      </c>
      <c r="C254" s="65" t="s">
        <v>393</v>
      </c>
      <c r="D254" s="66" t="s">
        <v>398</v>
      </c>
      <c r="E254" s="67">
        <v>10672101015</v>
      </c>
      <c r="F254" s="68" t="e">
        <f t="shared" ref="F254:G254" si="67">+F253+F252+F251+F250</f>
        <v>#REF!</v>
      </c>
      <c r="G254" s="68" t="e">
        <f t="shared" si="67"/>
        <v>#REF!</v>
      </c>
      <c r="H254" s="68" t="e">
        <f>+H253+H252+H251+H250</f>
        <v>#REF!</v>
      </c>
    </row>
    <row r="255" spans="1:8" ht="18.75" hidden="1">
      <c r="A255" s="64"/>
      <c r="B255" s="69"/>
      <c r="C255" s="59" t="s">
        <v>399</v>
      </c>
      <c r="D255" s="70"/>
      <c r="E255" s="71"/>
      <c r="F255" s="60" t="e">
        <f>Sheet1!#REF!</f>
        <v>#REF!</v>
      </c>
      <c r="G255" s="60" t="e">
        <f>Sheet1!#REF!</f>
        <v>#REF!</v>
      </c>
      <c r="H255" s="61" t="e">
        <f t="shared" si="61"/>
        <v>#REF!</v>
      </c>
    </row>
    <row r="256" spans="1:8" ht="37.5" hidden="1">
      <c r="A256" s="64"/>
      <c r="B256" s="64"/>
      <c r="C256" s="62" t="s">
        <v>400</v>
      </c>
      <c r="D256" s="66"/>
      <c r="E256" s="71"/>
      <c r="F256" s="60" t="e">
        <f>Sheet1!#REF!</f>
        <v>#REF!</v>
      </c>
      <c r="G256" s="60" t="e">
        <f>Sheet1!#REF!</f>
        <v>#REF!</v>
      </c>
      <c r="H256" s="97" t="e">
        <f t="shared" si="61"/>
        <v>#REF!</v>
      </c>
    </row>
    <row r="257" spans="1:8" ht="18.75">
      <c r="A257" s="63">
        <v>97</v>
      </c>
      <c r="B257" s="64">
        <v>95</v>
      </c>
      <c r="C257" s="65" t="s">
        <v>399</v>
      </c>
      <c r="D257" s="66" t="s">
        <v>402</v>
      </c>
      <c r="E257" s="93">
        <v>10672101100</v>
      </c>
      <c r="F257" s="68" t="e">
        <f t="shared" ref="F257:G257" si="68">+F256+F255</f>
        <v>#REF!</v>
      </c>
      <c r="G257" s="68" t="e">
        <f t="shared" si="68"/>
        <v>#REF!</v>
      </c>
      <c r="H257" s="68" t="e">
        <f>+H256+H255</f>
        <v>#REF!</v>
      </c>
    </row>
    <row r="258" spans="1:8" ht="18.75" hidden="1">
      <c r="A258" s="64"/>
      <c r="B258" s="69"/>
      <c r="C258" s="59" t="s">
        <v>403</v>
      </c>
      <c r="D258" s="70"/>
      <c r="E258" s="94"/>
      <c r="F258" s="60" t="e">
        <f>Sheet1!#REF!</f>
        <v>#REF!</v>
      </c>
      <c r="G258" s="60" t="e">
        <f>Sheet1!#REF!</f>
        <v>#REF!</v>
      </c>
      <c r="H258" s="61" t="e">
        <f t="shared" si="61"/>
        <v>#REF!</v>
      </c>
    </row>
    <row r="259" spans="1:8" ht="37.5" hidden="1">
      <c r="A259" s="64"/>
      <c r="B259" s="64"/>
      <c r="C259" s="62" t="s">
        <v>404</v>
      </c>
      <c r="D259" s="66"/>
      <c r="E259" s="94"/>
      <c r="F259" s="60" t="e">
        <f>Sheet1!#REF!</f>
        <v>#REF!</v>
      </c>
      <c r="G259" s="60" t="e">
        <f>Sheet1!#REF!</f>
        <v>#REF!</v>
      </c>
      <c r="H259" s="61" t="e">
        <f t="shared" si="61"/>
        <v>#REF!</v>
      </c>
    </row>
    <row r="260" spans="1:8" ht="37.5" hidden="1">
      <c r="A260" s="64"/>
      <c r="B260" s="64"/>
      <c r="C260" s="62" t="s">
        <v>405</v>
      </c>
      <c r="D260" s="66"/>
      <c r="E260" s="94"/>
      <c r="F260" s="60" t="e">
        <f>Sheet1!#REF!</f>
        <v>#REF!</v>
      </c>
      <c r="G260" s="60" t="e">
        <f>Sheet1!#REF!</f>
        <v>#REF!</v>
      </c>
      <c r="H260" s="97" t="e">
        <f t="shared" si="61"/>
        <v>#REF!</v>
      </c>
    </row>
    <row r="261" spans="1:8" ht="18.75">
      <c r="A261" s="63">
        <v>98</v>
      </c>
      <c r="B261" s="64">
        <v>96</v>
      </c>
      <c r="C261" s="65" t="s">
        <v>403</v>
      </c>
      <c r="D261" s="66" t="s">
        <v>408</v>
      </c>
      <c r="E261" s="67">
        <v>10672101023</v>
      </c>
      <c r="F261" s="68" t="e">
        <f t="shared" ref="F261:G261" si="69">+F260+F259+F258</f>
        <v>#REF!</v>
      </c>
      <c r="G261" s="68" t="e">
        <f t="shared" si="69"/>
        <v>#REF!</v>
      </c>
      <c r="H261" s="68" t="e">
        <f>+H260+H259+H258</f>
        <v>#REF!</v>
      </c>
    </row>
    <row r="262" spans="1:8" ht="18.75">
      <c r="A262" s="63">
        <v>99</v>
      </c>
      <c r="B262" s="64">
        <v>97</v>
      </c>
      <c r="C262" s="65" t="s">
        <v>553</v>
      </c>
      <c r="D262" s="66" t="s">
        <v>411</v>
      </c>
      <c r="E262" s="67">
        <v>10672101017</v>
      </c>
      <c r="F262" s="68" t="e">
        <f>Sheet1!#REF!</f>
        <v>#REF!</v>
      </c>
      <c r="G262" s="68" t="e">
        <f>Sheet1!#REF!</f>
        <v>#REF!</v>
      </c>
      <c r="H262" s="68" t="e">
        <f t="shared" si="61"/>
        <v>#REF!</v>
      </c>
    </row>
    <row r="263" spans="1:8" ht="31.5">
      <c r="A263" s="83" t="s">
        <v>554</v>
      </c>
      <c r="B263" s="84"/>
      <c r="C263" s="85" t="s">
        <v>412</v>
      </c>
      <c r="D263" s="86"/>
      <c r="E263" s="87"/>
      <c r="F263" s="88" t="e">
        <f t="shared" ref="F263:H263" si="70">+F262+F261+F257+F254+F249</f>
        <v>#REF!</v>
      </c>
      <c r="G263" s="88" t="e">
        <f t="shared" si="70"/>
        <v>#REF!</v>
      </c>
      <c r="H263" s="88" t="e">
        <f t="shared" si="70"/>
        <v>#REF!</v>
      </c>
    </row>
    <row r="264" spans="1:8" ht="31.5">
      <c r="A264" s="63">
        <v>100</v>
      </c>
      <c r="B264" s="64">
        <v>98</v>
      </c>
      <c r="C264" s="96" t="s">
        <v>414</v>
      </c>
      <c r="D264" s="66" t="s">
        <v>415</v>
      </c>
      <c r="E264" s="91" t="s">
        <v>555</v>
      </c>
      <c r="F264" s="68" t="e">
        <f>Sheet1!#REF!</f>
        <v>#REF!</v>
      </c>
      <c r="G264" s="68" t="e">
        <f>Sheet1!#REF!</f>
        <v>#REF!</v>
      </c>
      <c r="H264" s="68" t="e">
        <f t="shared" si="61"/>
        <v>#REF!</v>
      </c>
    </row>
    <row r="265" spans="1:8">
      <c r="A265" s="63">
        <v>101</v>
      </c>
      <c r="B265" s="64">
        <v>99</v>
      </c>
      <c r="C265" s="96" t="s">
        <v>417</v>
      </c>
      <c r="D265" s="66" t="s">
        <v>418</v>
      </c>
      <c r="E265" s="90">
        <v>10672101101</v>
      </c>
      <c r="F265" s="68" t="e">
        <f>Sheet1!#REF!</f>
        <v>#REF!</v>
      </c>
      <c r="G265" s="68" t="e">
        <f>Sheet1!#REF!</f>
        <v>#REF!</v>
      </c>
      <c r="H265" s="68" t="e">
        <f t="shared" si="61"/>
        <v>#REF!</v>
      </c>
    </row>
    <row r="266" spans="1:8" ht="31.5">
      <c r="A266" s="83" t="s">
        <v>556</v>
      </c>
      <c r="B266" s="84"/>
      <c r="C266" s="85" t="s">
        <v>419</v>
      </c>
      <c r="D266" s="86"/>
      <c r="E266" s="87"/>
      <c r="F266" s="88" t="e">
        <f t="shared" ref="F266:H266" si="71">+F264+F265</f>
        <v>#REF!</v>
      </c>
      <c r="G266" s="88" t="e">
        <f t="shared" si="71"/>
        <v>#REF!</v>
      </c>
      <c r="H266" s="88" t="e">
        <f t="shared" si="71"/>
        <v>#REF!</v>
      </c>
    </row>
    <row r="267" spans="1:8" ht="18.75">
      <c r="A267" s="63">
        <v>102</v>
      </c>
      <c r="B267" s="64">
        <v>100</v>
      </c>
      <c r="C267" s="65" t="s">
        <v>421</v>
      </c>
      <c r="D267" s="66" t="s">
        <v>422</v>
      </c>
      <c r="E267" s="109">
        <v>10672101102</v>
      </c>
      <c r="F267" s="68" t="e">
        <f>Sheet1!#REF!</f>
        <v>#REF!</v>
      </c>
      <c r="G267" s="68" t="e">
        <f>Sheet1!#REF!</f>
        <v>#REF!</v>
      </c>
      <c r="H267" s="68" t="e">
        <f t="shared" si="61"/>
        <v>#REF!</v>
      </c>
    </row>
    <row r="268" spans="1:8" ht="18.75" hidden="1">
      <c r="A268" s="64"/>
      <c r="B268" s="69"/>
      <c r="C268" s="59" t="s">
        <v>423</v>
      </c>
      <c r="D268" s="70"/>
      <c r="E268" s="110"/>
      <c r="F268" s="68" t="e">
        <f>Sheet1!#REF!</f>
        <v>#REF!</v>
      </c>
      <c r="G268" s="68" t="e">
        <f>Sheet1!#REF!</f>
        <v>#REF!</v>
      </c>
      <c r="H268" s="61" t="e">
        <f t="shared" si="61"/>
        <v>#REF!</v>
      </c>
    </row>
    <row r="269" spans="1:8" ht="56.25" hidden="1">
      <c r="A269" s="64"/>
      <c r="B269" s="64"/>
      <c r="C269" s="62" t="s">
        <v>424</v>
      </c>
      <c r="D269" s="66"/>
      <c r="E269" s="110"/>
      <c r="F269" s="68" t="e">
        <f>Sheet1!#REF!</f>
        <v>#REF!</v>
      </c>
      <c r="G269" s="68" t="e">
        <f>Sheet1!#REF!</f>
        <v>#REF!</v>
      </c>
      <c r="H269" s="97" t="e">
        <f t="shared" si="61"/>
        <v>#REF!</v>
      </c>
    </row>
    <row r="270" spans="1:8" ht="18.75">
      <c r="A270" s="63">
        <v>103</v>
      </c>
      <c r="B270" s="64">
        <v>101</v>
      </c>
      <c r="C270" s="65" t="s">
        <v>423</v>
      </c>
      <c r="D270" s="66" t="s">
        <v>426</v>
      </c>
      <c r="E270" s="67">
        <v>10672101025</v>
      </c>
      <c r="F270" s="68" t="e">
        <f t="shared" ref="F270:G270" si="72">+F269+F268</f>
        <v>#REF!</v>
      </c>
      <c r="G270" s="68" t="e">
        <f t="shared" si="72"/>
        <v>#REF!</v>
      </c>
      <c r="H270" s="68" t="e">
        <f>+H269+H268</f>
        <v>#REF!</v>
      </c>
    </row>
    <row r="271" spans="1:8" ht="75">
      <c r="A271" s="63">
        <v>104</v>
      </c>
      <c r="B271" s="64">
        <v>102</v>
      </c>
      <c r="C271" s="65" t="s">
        <v>557</v>
      </c>
      <c r="D271" s="66" t="s">
        <v>429</v>
      </c>
      <c r="E271" s="91" t="s">
        <v>558</v>
      </c>
      <c r="F271" s="68" t="e">
        <f>Sheet1!#REF!</f>
        <v>#REF!</v>
      </c>
      <c r="G271" s="68" t="e">
        <f>Sheet1!#REF!</f>
        <v>#REF!</v>
      </c>
      <c r="H271" s="68" t="e">
        <f t="shared" si="61"/>
        <v>#REF!</v>
      </c>
    </row>
    <row r="272" spans="1:8" ht="31.5">
      <c r="A272" s="83" t="s">
        <v>559</v>
      </c>
      <c r="B272" s="84"/>
      <c r="C272" s="85" t="s">
        <v>430</v>
      </c>
      <c r="D272" s="86"/>
      <c r="E272" s="87"/>
      <c r="F272" s="88" t="e">
        <f t="shared" ref="F272:G272" si="73">+F271+F270+F267</f>
        <v>#REF!</v>
      </c>
      <c r="G272" s="88" t="e">
        <f t="shared" si="73"/>
        <v>#REF!</v>
      </c>
      <c r="H272" s="88" t="e">
        <f>+H271+H270+H267</f>
        <v>#REF!</v>
      </c>
    </row>
    <row r="273" spans="1:17" ht="31.5">
      <c r="A273" s="111" t="s">
        <v>560</v>
      </c>
      <c r="B273" s="112">
        <v>103</v>
      </c>
      <c r="C273" s="113" t="s">
        <v>431</v>
      </c>
      <c r="D273" s="114" t="s">
        <v>561</v>
      </c>
      <c r="E273" s="115" t="s">
        <v>562</v>
      </c>
      <c r="F273" s="116" t="e">
        <f>Sheet1!#REF!</f>
        <v>#REF!</v>
      </c>
      <c r="G273" s="116" t="e">
        <f>Sheet1!#REF!</f>
        <v>#REF!</v>
      </c>
      <c r="H273" s="88" t="e">
        <f>+F273+G273</f>
        <v>#REF!</v>
      </c>
    </row>
    <row r="274" spans="1:17" ht="18.75">
      <c r="A274" s="101" t="s">
        <v>563</v>
      </c>
      <c r="B274" s="112">
        <v>104</v>
      </c>
      <c r="C274" s="117" t="s">
        <v>564</v>
      </c>
      <c r="D274" s="118" t="s">
        <v>451</v>
      </c>
      <c r="E274" s="119" t="s">
        <v>565</v>
      </c>
      <c r="F274" s="116" t="e">
        <f>Sheet1!#REF!</f>
        <v>#REF!</v>
      </c>
      <c r="G274" s="116" t="e">
        <f>Sheet1!#REF!</f>
        <v>#REF!</v>
      </c>
      <c r="H274" s="88" t="e">
        <f>+F274+G274</f>
        <v>#REF!</v>
      </c>
    </row>
    <row r="275" spans="1:17" ht="16.5" thickBot="1">
      <c r="A275" s="120">
        <v>107</v>
      </c>
      <c r="B275" s="120">
        <v>105</v>
      </c>
      <c r="C275" s="121" t="s">
        <v>454</v>
      </c>
      <c r="D275" s="66" t="s">
        <v>455</v>
      </c>
      <c r="E275" s="122">
        <v>10672101003</v>
      </c>
      <c r="F275" s="68" t="e">
        <f>Sheet1!#REF!</f>
        <v>#REF!</v>
      </c>
      <c r="G275" s="68" t="e">
        <f>Sheet1!#REF!</f>
        <v>#REF!</v>
      </c>
      <c r="H275" s="68" t="e">
        <f t="shared" si="61"/>
        <v>#REF!</v>
      </c>
    </row>
    <row r="276" spans="1:17">
      <c r="A276" s="120">
        <v>108</v>
      </c>
      <c r="B276" s="120">
        <v>106</v>
      </c>
      <c r="C276" s="121" t="s">
        <v>457</v>
      </c>
      <c r="D276" s="66" t="s">
        <v>458</v>
      </c>
      <c r="E276" s="123">
        <v>10672101092</v>
      </c>
      <c r="F276" s="68" t="e">
        <f>Sheet1!#REF!</f>
        <v>#REF!</v>
      </c>
      <c r="G276" s="68" t="e">
        <f>Sheet1!#REF!</f>
        <v>#REF!</v>
      </c>
      <c r="H276" s="68" t="e">
        <f t="shared" si="61"/>
        <v>#REF!</v>
      </c>
    </row>
    <row r="277" spans="1:17">
      <c r="A277" s="120">
        <v>109</v>
      </c>
      <c r="B277" s="120">
        <v>107</v>
      </c>
      <c r="C277" s="121" t="s">
        <v>460</v>
      </c>
      <c r="D277" s="66" t="s">
        <v>461</v>
      </c>
      <c r="E277" s="124">
        <v>10672101091</v>
      </c>
      <c r="F277" s="68" t="e">
        <f>Sheet1!#REF!</f>
        <v>#REF!</v>
      </c>
      <c r="G277" s="68" t="e">
        <f>Sheet1!#REF!</f>
        <v>#REF!</v>
      </c>
      <c r="H277" s="68" t="e">
        <f t="shared" si="61"/>
        <v>#REF!</v>
      </c>
    </row>
    <row r="278" spans="1:17" ht="16.5" thickBot="1">
      <c r="A278" s="120">
        <v>110</v>
      </c>
      <c r="B278" s="120">
        <v>108</v>
      </c>
      <c r="C278" s="121" t="s">
        <v>463</v>
      </c>
      <c r="D278" s="66" t="s">
        <v>464</v>
      </c>
      <c r="E278" s="125">
        <v>10672101095</v>
      </c>
      <c r="F278" s="68" t="e">
        <f>Sheet1!#REF!</f>
        <v>#REF!</v>
      </c>
      <c r="G278" s="68" t="e">
        <f>Sheet1!#REF!</f>
        <v>#REF!</v>
      </c>
      <c r="H278" s="68" t="e">
        <f t="shared" si="61"/>
        <v>#REF!</v>
      </c>
    </row>
    <row r="279" spans="1:17" ht="16.5" thickBot="1">
      <c r="A279" s="120">
        <v>111</v>
      </c>
      <c r="B279" s="120">
        <v>109</v>
      </c>
      <c r="C279" s="121" t="s">
        <v>466</v>
      </c>
      <c r="D279" s="66" t="s">
        <v>467</v>
      </c>
      <c r="E279" s="126">
        <v>10672101032</v>
      </c>
      <c r="F279" s="68" t="e">
        <f>Sheet1!#REF!</f>
        <v>#REF!</v>
      </c>
      <c r="G279" s="68" t="e">
        <f>Sheet1!#REF!</f>
        <v>#REF!</v>
      </c>
      <c r="H279" s="68" t="e">
        <f t="shared" si="61"/>
        <v>#REF!</v>
      </c>
    </row>
    <row r="280" spans="1:17">
      <c r="A280" s="120">
        <v>112</v>
      </c>
      <c r="B280" s="120">
        <v>110</v>
      </c>
      <c r="C280" s="121" t="s">
        <v>469</v>
      </c>
      <c r="D280" s="66" t="s">
        <v>470</v>
      </c>
      <c r="E280" s="127">
        <v>10672101107</v>
      </c>
      <c r="F280" s="68" t="e">
        <f>Sheet1!#REF!</f>
        <v>#REF!</v>
      </c>
      <c r="G280" s="68" t="e">
        <f>Sheet1!#REF!</f>
        <v>#REF!</v>
      </c>
      <c r="H280" s="68" t="e">
        <f t="shared" si="61"/>
        <v>#REF!</v>
      </c>
    </row>
    <row r="281" spans="1:17" ht="16.5" thickBot="1">
      <c r="A281" s="120">
        <v>113</v>
      </c>
      <c r="B281" s="120">
        <v>111</v>
      </c>
      <c r="C281" s="121" t="s">
        <v>472</v>
      </c>
      <c r="D281" s="66" t="s">
        <v>473</v>
      </c>
      <c r="E281" s="125">
        <v>10672101093</v>
      </c>
      <c r="F281" s="68" t="e">
        <f>Sheet1!#REF!</f>
        <v>#REF!</v>
      </c>
      <c r="G281" s="68" t="e">
        <f>Sheet1!#REF!</f>
        <v>#REF!</v>
      </c>
      <c r="H281" s="68" t="e">
        <f t="shared" si="61"/>
        <v>#REF!</v>
      </c>
    </row>
    <row r="282" spans="1:17" ht="16.5" thickBot="1">
      <c r="A282" s="120">
        <v>114</v>
      </c>
      <c r="B282" s="120">
        <v>112</v>
      </c>
      <c r="C282" s="121" t="s">
        <v>475</v>
      </c>
      <c r="D282" s="66" t="s">
        <v>476</v>
      </c>
      <c r="E282" s="126">
        <v>10672101033</v>
      </c>
      <c r="F282" s="68" t="e">
        <f>Sheet1!#REF!</f>
        <v>#REF!</v>
      </c>
      <c r="G282" s="68" t="e">
        <f>Sheet1!#REF!</f>
        <v>#REF!</v>
      </c>
      <c r="H282" s="68" t="e">
        <f t="shared" si="61"/>
        <v>#REF!</v>
      </c>
    </row>
    <row r="283" spans="1:17" ht="16.5" thickBot="1">
      <c r="A283" s="120">
        <v>115</v>
      </c>
      <c r="B283" s="120">
        <v>113</v>
      </c>
      <c r="C283" s="121" t="s">
        <v>478</v>
      </c>
      <c r="D283" s="66" t="s">
        <v>479</v>
      </c>
      <c r="E283" s="125">
        <v>10672101097</v>
      </c>
      <c r="F283" s="68" t="e">
        <f>Sheet1!#REF!</f>
        <v>#REF!</v>
      </c>
      <c r="G283" s="68" t="e">
        <f>Sheet1!#REF!</f>
        <v>#REF!</v>
      </c>
      <c r="H283" s="68" t="e">
        <f t="shared" si="61"/>
        <v>#REF!</v>
      </c>
    </row>
    <row r="284" spans="1:17" ht="16.5" thickBot="1">
      <c r="A284" s="120">
        <v>116</v>
      </c>
      <c r="B284" s="120">
        <v>114</v>
      </c>
      <c r="C284" s="121" t="s">
        <v>481</v>
      </c>
      <c r="D284" s="66" t="s">
        <v>482</v>
      </c>
      <c r="E284" s="125">
        <v>10672101096</v>
      </c>
      <c r="F284" s="68" t="e">
        <f>Sheet1!#REF!</f>
        <v>#REF!</v>
      </c>
      <c r="G284" s="68" t="e">
        <f>Sheet1!#REF!</f>
        <v>#REF!</v>
      </c>
      <c r="H284" s="68" t="e">
        <f t="shared" si="61"/>
        <v>#REF!</v>
      </c>
    </row>
    <row r="285" spans="1:17" ht="16.5" thickBot="1">
      <c r="A285" s="120">
        <v>117</v>
      </c>
      <c r="B285" s="120">
        <v>115</v>
      </c>
      <c r="C285" s="121" t="s">
        <v>484</v>
      </c>
      <c r="D285" s="66" t="s">
        <v>485</v>
      </c>
      <c r="E285" s="125">
        <v>10672101094</v>
      </c>
      <c r="F285" s="68" t="e">
        <f>Sheet1!#REF!</f>
        <v>#REF!</v>
      </c>
      <c r="G285" s="68" t="e">
        <f>Sheet1!#REF!</f>
        <v>#REF!</v>
      </c>
      <c r="H285" s="68" t="e">
        <f t="shared" si="61"/>
        <v>#REF!</v>
      </c>
    </row>
    <row r="286" spans="1:17" ht="79.5" thickBot="1">
      <c r="A286" s="120">
        <v>118</v>
      </c>
      <c r="B286" s="120">
        <v>116</v>
      </c>
      <c r="C286" s="121" t="s">
        <v>487</v>
      </c>
      <c r="D286" s="66" t="s">
        <v>488</v>
      </c>
      <c r="E286" s="128" t="s">
        <v>566</v>
      </c>
      <c r="F286" s="68" t="e">
        <f>Sheet1!#REF!</f>
        <v>#REF!</v>
      </c>
      <c r="G286" s="68" t="e">
        <f>Sheet1!#REF!</f>
        <v>#REF!</v>
      </c>
      <c r="H286" s="68" t="e">
        <f t="shared" si="61"/>
        <v>#REF!</v>
      </c>
      <c r="N286" s="40" t="e">
        <f>+G288-G287-G273</f>
        <v>#REF!</v>
      </c>
    </row>
    <row r="287" spans="1:17" ht="31.5">
      <c r="A287" s="129" t="s">
        <v>567</v>
      </c>
      <c r="B287" s="130"/>
      <c r="C287" s="113" t="s">
        <v>494</v>
      </c>
      <c r="D287" s="114"/>
      <c r="E287" s="131"/>
      <c r="F287" s="116" t="e">
        <f t="shared" ref="F287:H287" si="74">SUM(F275:F286)</f>
        <v>#REF!</v>
      </c>
      <c r="G287" s="116" t="e">
        <f t="shared" si="74"/>
        <v>#REF!</v>
      </c>
      <c r="H287" s="116" t="e">
        <f t="shared" si="74"/>
        <v>#REF!</v>
      </c>
      <c r="K287">
        <v>13099.820000000003</v>
      </c>
      <c r="N287" s="40" t="e">
        <f>+K287-N286</f>
        <v>#REF!</v>
      </c>
      <c r="Q287" s="40" t="e">
        <f>735-N287</f>
        <v>#REF!</v>
      </c>
    </row>
    <row r="288" spans="1:17" ht="18.75">
      <c r="A288" s="132" t="s">
        <v>513</v>
      </c>
      <c r="B288" s="133"/>
      <c r="C288" s="134" t="s">
        <v>497</v>
      </c>
      <c r="D288" s="135"/>
      <c r="E288" s="199"/>
      <c r="F288" s="136" t="e">
        <f t="shared" ref="F288:G288" si="75">+F287+F274+F273+F266+F263+F241+F226+F188+F138+F92+F272</f>
        <v>#REF!</v>
      </c>
      <c r="G288" s="136" t="e">
        <f t="shared" si="75"/>
        <v>#REF!</v>
      </c>
      <c r="H288" s="136" t="e">
        <f>+H287+H274+H273+H266+H263+H241+H226+H188+H138+H92+H272</f>
        <v>#REF!</v>
      </c>
      <c r="L288" s="40"/>
      <c r="N288" s="40"/>
      <c r="Q288">
        <v>38</v>
      </c>
    </row>
    <row r="289" spans="1:11">
      <c r="A289" s="211" t="s">
        <v>513</v>
      </c>
      <c r="B289" s="211"/>
      <c r="C289" s="46"/>
      <c r="D289" s="47"/>
      <c r="E289" s="47"/>
      <c r="F289" s="48"/>
      <c r="G289" s="140"/>
      <c r="H289" s="187"/>
      <c r="K289" s="40" t="e">
        <f>+G288-K287</f>
        <v>#REF!</v>
      </c>
    </row>
    <row r="290" spans="1:11" ht="38.25" customHeight="1">
      <c r="A290" s="141" t="s">
        <v>568</v>
      </c>
      <c r="B290" s="237" t="s">
        <v>577</v>
      </c>
      <c r="C290" s="237"/>
      <c r="D290" s="237"/>
      <c r="E290" s="237"/>
      <c r="F290" s="237"/>
      <c r="G290" s="237"/>
      <c r="H290" s="237"/>
    </row>
    <row r="291" spans="1:11" hidden="1">
      <c r="A291" s="137"/>
      <c r="B291" s="137"/>
      <c r="C291" s="45"/>
      <c r="D291" s="138"/>
      <c r="E291" s="138"/>
      <c r="F291" s="139"/>
      <c r="G291" s="49"/>
      <c r="H291" s="49"/>
    </row>
    <row r="292" spans="1:11" hidden="1">
      <c r="A292" s="137"/>
      <c r="B292" s="137"/>
      <c r="C292" s="45"/>
      <c r="D292" s="138"/>
      <c r="E292" s="138"/>
      <c r="F292" s="139"/>
      <c r="G292" s="49"/>
      <c r="H292" s="49"/>
    </row>
    <row r="293" spans="1:11" ht="10.5" hidden="1" customHeight="1">
      <c r="A293" s="137"/>
      <c r="B293" s="137"/>
      <c r="C293" s="45"/>
      <c r="D293" s="138"/>
      <c r="E293" s="138"/>
      <c r="F293" s="139"/>
      <c r="G293" s="49"/>
      <c r="H293" s="49"/>
    </row>
    <row r="294" spans="1:11" ht="6" hidden="1" customHeight="1">
      <c r="A294" s="137"/>
      <c r="B294" s="137"/>
      <c r="C294" s="238"/>
      <c r="D294" s="238"/>
      <c r="E294" s="142"/>
      <c r="F294" s="143"/>
      <c r="G294" s="144"/>
      <c r="H294" s="49"/>
    </row>
    <row r="295" spans="1:11" ht="17.25">
      <c r="A295">
        <v>1</v>
      </c>
      <c r="B295" s="145"/>
      <c r="C295" s="146"/>
      <c r="D295" s="147"/>
      <c r="E295" s="213"/>
      <c r="F295" s="148"/>
      <c r="G295" s="149"/>
      <c r="H295" s="150"/>
    </row>
    <row r="296" spans="1:11" ht="17.25">
      <c r="A296">
        <v>2</v>
      </c>
      <c r="B296" s="145"/>
      <c r="C296" s="146"/>
      <c r="D296" s="147"/>
      <c r="E296" s="213"/>
      <c r="F296" s="148"/>
      <c r="G296" s="150"/>
      <c r="H296" s="150"/>
      <c r="K296" s="40"/>
    </row>
    <row r="297" spans="1:11" ht="17.25">
      <c r="A297" s="151">
        <v>3</v>
      </c>
      <c r="B297" s="152"/>
      <c r="C297" s="153"/>
      <c r="D297" s="154"/>
      <c r="E297" s="155"/>
      <c r="F297" s="156"/>
      <c r="G297" s="157"/>
      <c r="H297" s="157"/>
    </row>
    <row r="298" spans="1:11" hidden="1">
      <c r="A298" s="151"/>
      <c r="B298" s="158"/>
      <c r="C298" s="159"/>
      <c r="D298" s="160"/>
      <c r="E298" s="161"/>
      <c r="F298" s="162"/>
      <c r="G298" s="163"/>
      <c r="H298" s="163"/>
    </row>
    <row r="299" spans="1:11" hidden="1">
      <c r="A299" s="151"/>
      <c r="B299" s="158"/>
      <c r="C299" s="159"/>
      <c r="D299" s="160"/>
      <c r="E299" s="161"/>
      <c r="F299" s="162"/>
      <c r="G299" s="163"/>
      <c r="H299" s="163"/>
    </row>
    <row r="300" spans="1:11" hidden="1">
      <c r="A300" s="151"/>
      <c r="B300" s="158"/>
      <c r="C300" s="159"/>
      <c r="D300" s="160"/>
      <c r="E300" s="161"/>
      <c r="F300" s="162"/>
      <c r="G300" s="163"/>
      <c r="H300" s="163"/>
    </row>
    <row r="301" spans="1:11" ht="18.75">
      <c r="A301" s="164">
        <v>4</v>
      </c>
      <c r="B301" s="205"/>
      <c r="C301" s="232" t="s">
        <v>569</v>
      </c>
      <c r="D301" s="232"/>
      <c r="E301" s="206"/>
      <c r="F301" s="207" t="s">
        <v>570</v>
      </c>
      <c r="G301" s="208"/>
      <c r="H301" s="165"/>
    </row>
    <row r="302" spans="1:11" ht="18.75">
      <c r="A302" s="164">
        <v>5</v>
      </c>
      <c r="B302" s="205"/>
      <c r="C302" s="232" t="s">
        <v>571</v>
      </c>
      <c r="D302" s="232"/>
      <c r="E302" s="206"/>
      <c r="F302" s="207" t="s">
        <v>572</v>
      </c>
      <c r="G302" s="208"/>
      <c r="H302" s="165"/>
    </row>
    <row r="303" spans="1:11" hidden="1">
      <c r="A303" s="151"/>
      <c r="B303" s="158"/>
      <c r="C303" s="159"/>
      <c r="D303" s="160"/>
      <c r="E303" s="161"/>
      <c r="F303" s="162"/>
      <c r="G303" s="163"/>
      <c r="H303" s="163"/>
    </row>
    <row r="304" spans="1:11" hidden="1">
      <c r="A304" s="151"/>
      <c r="B304" s="158"/>
      <c r="C304" s="159"/>
      <c r="D304" s="160"/>
      <c r="E304" s="161"/>
      <c r="F304" s="162"/>
      <c r="G304" s="163"/>
      <c r="H304" s="163"/>
    </row>
    <row r="305" spans="1:8" hidden="1">
      <c r="A305" s="151"/>
      <c r="B305" s="158"/>
      <c r="C305" s="159"/>
      <c r="D305" s="160"/>
      <c r="E305" s="161"/>
      <c r="F305" s="162"/>
      <c r="G305" s="163"/>
      <c r="H305" s="163"/>
    </row>
    <row r="306" spans="1:8" hidden="1">
      <c r="A306" s="151"/>
      <c r="B306" s="158"/>
      <c r="C306" s="159"/>
      <c r="D306" s="160"/>
      <c r="E306" s="161"/>
      <c r="F306" s="162"/>
      <c r="G306" s="163"/>
      <c r="H306" s="163"/>
    </row>
    <row r="307" spans="1:8" hidden="1">
      <c r="A307" s="151"/>
      <c r="B307" s="158"/>
      <c r="C307" s="159"/>
      <c r="D307" s="160"/>
      <c r="E307" s="161"/>
      <c r="F307" s="162"/>
      <c r="G307" s="163"/>
      <c r="H307" s="163"/>
    </row>
    <row r="308" spans="1:8" hidden="1">
      <c r="A308" s="151"/>
      <c r="B308" s="158"/>
      <c r="C308" s="159"/>
      <c r="D308" s="160"/>
      <c r="E308" s="161"/>
      <c r="F308" s="162"/>
      <c r="G308" s="163"/>
      <c r="H308" s="163"/>
    </row>
    <row r="309" spans="1:8" hidden="1">
      <c r="B309" s="166"/>
      <c r="C309" s="167"/>
      <c r="D309" s="168"/>
      <c r="E309" s="169"/>
      <c r="F309" s="170"/>
      <c r="G309" s="171"/>
      <c r="H309" s="172"/>
    </row>
    <row r="310" spans="1:8" ht="17.25" hidden="1">
      <c r="B310" s="145"/>
      <c r="C310" s="173"/>
      <c r="D310" s="174"/>
      <c r="E310" s="175"/>
      <c r="F310" s="176"/>
      <c r="G310" s="177"/>
      <c r="H310" s="178"/>
    </row>
    <row r="311" spans="1:8" hidden="1"/>
  </sheetData>
  <autoFilter ref="A1:A311">
    <filterColumn colId="0">
      <customFilters>
        <customFilter operator="notEqual" val=" "/>
      </customFilters>
    </filterColumn>
  </autoFilter>
  <mergeCells count="6">
    <mergeCell ref="C302:D302"/>
    <mergeCell ref="B1:H1"/>
    <mergeCell ref="B4:H4"/>
    <mergeCell ref="B290:H290"/>
    <mergeCell ref="C294:D294"/>
    <mergeCell ref="C301:D301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3"/>
  <sheetViews>
    <sheetView tabSelected="1" view="pageBreakPreview" zoomScale="80" zoomScaleNormal="80" zoomScaleSheetLayoutView="80" workbookViewId="0">
      <pane xSplit="4" ySplit="5" topLeftCell="E279" activePane="bottomRight" state="frozen"/>
      <selection pane="topRight" activeCell="E1" sqref="E1"/>
      <selection pane="bottomLeft" activeCell="A5" sqref="A5"/>
      <selection pane="bottomRight" activeCell="E4" sqref="E4:F4"/>
    </sheetView>
  </sheetViews>
  <sheetFormatPr defaultRowHeight="15"/>
  <cols>
    <col min="1" max="1" width="9.28515625" style="36" bestFit="1" customWidth="1"/>
    <col min="2" max="2" width="15.85546875" style="36" hidden="1" customWidth="1"/>
    <col min="3" max="3" width="21.5703125" style="37" hidden="1" customWidth="1"/>
    <col min="4" max="4" width="54.140625" style="38" customWidth="1"/>
    <col min="5" max="5" width="12" style="217" customWidth="1"/>
    <col min="6" max="6" width="16.28515625" style="217" customWidth="1"/>
    <col min="7" max="7" width="10.28515625" style="40" hidden="1" customWidth="1"/>
    <col min="8" max="8" width="14.7109375" style="40" hidden="1" customWidth="1"/>
    <col min="9" max="9" width="19.7109375" hidden="1" customWidth="1"/>
  </cols>
  <sheetData>
    <row r="1" spans="1:9" ht="8.25" customHeight="1">
      <c r="A1" s="218"/>
      <c r="B1" s="215"/>
      <c r="C1" s="215"/>
      <c r="D1" s="215"/>
      <c r="E1" s="215"/>
      <c r="F1" s="215"/>
    </row>
    <row r="2" spans="1:9" ht="28.5" customHeight="1">
      <c r="B2" s="230"/>
      <c r="C2" s="230"/>
      <c r="D2" s="230"/>
      <c r="E2" s="216"/>
      <c r="F2" s="216"/>
    </row>
    <row r="3" spans="1:9" ht="25.5" customHeight="1">
      <c r="A3" s="230"/>
      <c r="B3" s="230"/>
      <c r="C3" s="230"/>
      <c r="D3" s="216"/>
      <c r="E3" s="216"/>
      <c r="F3" s="231" t="s">
        <v>579</v>
      </c>
      <c r="G3" s="40" t="s">
        <v>578</v>
      </c>
    </row>
    <row r="4" spans="1:9" ht="39" customHeight="1">
      <c r="A4" s="230"/>
      <c r="B4" s="230"/>
      <c r="C4" s="230"/>
      <c r="D4" s="216"/>
      <c r="E4" s="239" t="s">
        <v>580</v>
      </c>
      <c r="F4" s="239"/>
    </row>
    <row r="5" spans="1:9" ht="33" customHeight="1">
      <c r="A5" s="227" t="s">
        <v>1</v>
      </c>
      <c r="B5" s="227" t="s">
        <v>2</v>
      </c>
      <c r="C5" s="228" t="s">
        <v>3</v>
      </c>
      <c r="D5" s="229" t="s">
        <v>4</v>
      </c>
      <c r="E5" s="39" t="s">
        <v>511</v>
      </c>
      <c r="F5" s="39" t="s">
        <v>0</v>
      </c>
      <c r="G5" s="39" t="s">
        <v>511</v>
      </c>
      <c r="H5" s="39" t="s">
        <v>0</v>
      </c>
    </row>
    <row r="6" spans="1:9" ht="18.75">
      <c r="A6" s="1">
        <v>1</v>
      </c>
      <c r="B6" s="1"/>
      <c r="C6" s="5" t="s">
        <v>9</v>
      </c>
      <c r="D6" s="3" t="s">
        <v>6</v>
      </c>
      <c r="E6" s="41">
        <v>245</v>
      </c>
      <c r="F6" s="41">
        <v>70</v>
      </c>
      <c r="G6" s="40">
        <v>3120</v>
      </c>
      <c r="H6" s="40">
        <v>450</v>
      </c>
    </row>
    <row r="7" spans="1:9" ht="18.75">
      <c r="A7" s="1">
        <v>2</v>
      </c>
      <c r="B7" s="1"/>
      <c r="C7" s="5" t="s">
        <v>9</v>
      </c>
      <c r="D7" s="3" t="s">
        <v>7</v>
      </c>
      <c r="E7" s="41">
        <v>125</v>
      </c>
      <c r="F7" s="41">
        <v>0</v>
      </c>
      <c r="G7" s="40">
        <v>1492.49</v>
      </c>
      <c r="H7" s="40">
        <v>0</v>
      </c>
    </row>
    <row r="8" spans="1:9" ht="18.75">
      <c r="A8" s="4"/>
      <c r="B8" s="4" t="s">
        <v>8</v>
      </c>
      <c r="C8" s="5" t="s">
        <v>9</v>
      </c>
      <c r="D8" s="6" t="s">
        <v>6</v>
      </c>
      <c r="E8" s="226">
        <f t="shared" ref="E8:H8" si="0">+E6+E7</f>
        <v>370</v>
      </c>
      <c r="F8" s="226">
        <f t="shared" si="0"/>
        <v>70</v>
      </c>
      <c r="G8" s="219">
        <f t="shared" si="0"/>
        <v>4612.49</v>
      </c>
      <c r="H8" s="209">
        <f t="shared" si="0"/>
        <v>450</v>
      </c>
      <c r="I8" s="209">
        <v>818.5</v>
      </c>
    </row>
    <row r="9" spans="1:9" ht="18.75">
      <c r="A9" s="1">
        <v>3</v>
      </c>
      <c r="B9" s="1"/>
      <c r="C9" s="5" t="s">
        <v>14</v>
      </c>
      <c r="D9" s="3" t="s">
        <v>11</v>
      </c>
      <c r="E9" s="41">
        <v>210</v>
      </c>
      <c r="F9" s="41">
        <v>8.5</v>
      </c>
      <c r="G9" s="40">
        <v>2501</v>
      </c>
      <c r="H9" s="40">
        <v>375</v>
      </c>
    </row>
    <row r="10" spans="1:9" ht="18.75">
      <c r="A10" s="1">
        <v>4</v>
      </c>
      <c r="B10" s="1"/>
      <c r="C10" s="5" t="s">
        <v>14</v>
      </c>
      <c r="D10" s="11" t="s">
        <v>12</v>
      </c>
      <c r="E10" s="41">
        <v>30</v>
      </c>
      <c r="F10" s="41">
        <v>0</v>
      </c>
      <c r="G10" s="40">
        <v>452.89</v>
      </c>
      <c r="H10" s="40">
        <v>0</v>
      </c>
    </row>
    <row r="11" spans="1:9" ht="18.75">
      <c r="A11" s="4"/>
      <c r="B11" s="4" t="s">
        <v>13</v>
      </c>
      <c r="C11" s="5" t="s">
        <v>14</v>
      </c>
      <c r="D11" s="3" t="s">
        <v>11</v>
      </c>
      <c r="E11" s="226">
        <f t="shared" ref="E11:H11" si="1">+E9+E10</f>
        <v>240</v>
      </c>
      <c r="F11" s="226">
        <f t="shared" si="1"/>
        <v>8.5</v>
      </c>
      <c r="G11" s="219">
        <f t="shared" si="1"/>
        <v>2953.89</v>
      </c>
      <c r="H11" s="209">
        <f t="shared" si="1"/>
        <v>375</v>
      </c>
    </row>
    <row r="12" spans="1:9" ht="18.75">
      <c r="A12" s="1">
        <v>5</v>
      </c>
      <c r="B12" s="1"/>
      <c r="C12" s="5" t="s">
        <v>19</v>
      </c>
      <c r="D12" s="3" t="s">
        <v>16</v>
      </c>
      <c r="E12" s="41">
        <v>450</v>
      </c>
      <c r="F12" s="41">
        <v>470</v>
      </c>
      <c r="G12" s="40">
        <v>5501.5</v>
      </c>
      <c r="H12" s="40">
        <v>6900</v>
      </c>
    </row>
    <row r="13" spans="1:9" ht="37.5">
      <c r="A13" s="1">
        <v>6</v>
      </c>
      <c r="B13" s="1"/>
      <c r="C13" s="5" t="s">
        <v>19</v>
      </c>
      <c r="D13" s="3" t="s">
        <v>17</v>
      </c>
      <c r="E13" s="41">
        <v>0</v>
      </c>
      <c r="F13" s="41">
        <v>0</v>
      </c>
    </row>
    <row r="14" spans="1:9" s="189" customFormat="1" ht="18.75">
      <c r="A14" s="4"/>
      <c r="B14" s="4" t="s">
        <v>18</v>
      </c>
      <c r="C14" s="5" t="s">
        <v>19</v>
      </c>
      <c r="D14" s="6" t="s">
        <v>16</v>
      </c>
      <c r="E14" s="226">
        <f t="shared" ref="E14:H14" si="2">+E12+E13</f>
        <v>450</v>
      </c>
      <c r="F14" s="226">
        <f t="shared" si="2"/>
        <v>470</v>
      </c>
      <c r="G14" s="219">
        <f t="shared" si="2"/>
        <v>5501.5</v>
      </c>
      <c r="H14" s="209">
        <f t="shared" si="2"/>
        <v>6900</v>
      </c>
    </row>
    <row r="15" spans="1:9" ht="18.75">
      <c r="A15" s="1">
        <v>7</v>
      </c>
      <c r="B15" s="10"/>
      <c r="C15" s="5" t="s">
        <v>24</v>
      </c>
      <c r="D15" s="11" t="s">
        <v>21</v>
      </c>
      <c r="E15" s="41">
        <v>182</v>
      </c>
      <c r="F15" s="41">
        <v>277</v>
      </c>
      <c r="G15" s="40">
        <v>2185</v>
      </c>
      <c r="H15" s="40">
        <v>3320</v>
      </c>
    </row>
    <row r="16" spans="1:9" ht="18.75">
      <c r="A16" s="1">
        <v>8</v>
      </c>
      <c r="B16" s="1"/>
      <c r="C16" s="5" t="s">
        <v>24</v>
      </c>
      <c r="D16" s="3" t="s">
        <v>22</v>
      </c>
      <c r="E16" s="41">
        <v>33</v>
      </c>
      <c r="F16" s="41">
        <v>0</v>
      </c>
      <c r="G16" s="40">
        <v>398.1</v>
      </c>
      <c r="H16" s="40">
        <v>0</v>
      </c>
    </row>
    <row r="17" spans="1:8" ht="18.75">
      <c r="A17" s="4"/>
      <c r="B17" s="4" t="s">
        <v>23</v>
      </c>
      <c r="C17" s="5" t="s">
        <v>24</v>
      </c>
      <c r="D17" s="6" t="s">
        <v>21</v>
      </c>
      <c r="E17" s="226">
        <f t="shared" ref="E17:H17" si="3">+E15+E16</f>
        <v>215</v>
      </c>
      <c r="F17" s="226">
        <f t="shared" si="3"/>
        <v>277</v>
      </c>
      <c r="G17" s="219">
        <f t="shared" si="3"/>
        <v>2583.1</v>
      </c>
      <c r="H17" s="209">
        <f t="shared" si="3"/>
        <v>3320</v>
      </c>
    </row>
    <row r="18" spans="1:8" ht="18.75">
      <c r="A18" s="1">
        <v>9</v>
      </c>
      <c r="B18" s="1"/>
      <c r="C18" s="5" t="s">
        <v>36</v>
      </c>
      <c r="D18" s="3" t="s">
        <v>26</v>
      </c>
      <c r="E18" s="41">
        <v>1900</v>
      </c>
      <c r="F18" s="41">
        <v>2000</v>
      </c>
      <c r="G18" s="40">
        <v>29000</v>
      </c>
      <c r="H18" s="40">
        <v>25000</v>
      </c>
    </row>
    <row r="19" spans="1:8" ht="18.75">
      <c r="A19" s="1">
        <v>10</v>
      </c>
      <c r="B19" s="1"/>
      <c r="C19" s="5" t="s">
        <v>36</v>
      </c>
      <c r="D19" s="3" t="s">
        <v>27</v>
      </c>
      <c r="E19" s="41">
        <v>60</v>
      </c>
      <c r="F19" s="41">
        <v>0</v>
      </c>
      <c r="G19" s="40">
        <v>722.87</v>
      </c>
    </row>
    <row r="20" spans="1:8" ht="18.75">
      <c r="A20" s="1">
        <v>11</v>
      </c>
      <c r="B20" s="1"/>
      <c r="C20" s="5" t="s">
        <v>36</v>
      </c>
      <c r="D20" s="3" t="s">
        <v>28</v>
      </c>
      <c r="E20" s="41">
        <v>19</v>
      </c>
      <c r="F20" s="41">
        <v>0</v>
      </c>
      <c r="G20" s="40">
        <f>29+199</f>
        <v>228</v>
      </c>
    </row>
    <row r="21" spans="1:8" ht="18.75">
      <c r="A21" s="1">
        <v>12</v>
      </c>
      <c r="B21" s="1"/>
      <c r="C21" s="5" t="s">
        <v>36</v>
      </c>
      <c r="D21" s="3" t="s">
        <v>29</v>
      </c>
      <c r="E21" s="41">
        <v>0</v>
      </c>
      <c r="F21" s="41">
        <v>0</v>
      </c>
    </row>
    <row r="22" spans="1:8" ht="18.75">
      <c r="A22" s="1">
        <v>13</v>
      </c>
      <c r="B22" s="1"/>
      <c r="C22" s="5" t="s">
        <v>36</v>
      </c>
      <c r="D22" s="3" t="s">
        <v>30</v>
      </c>
      <c r="E22" s="41">
        <v>0</v>
      </c>
      <c r="F22" s="41">
        <v>0</v>
      </c>
    </row>
    <row r="23" spans="1:8" ht="18.75">
      <c r="A23" s="1">
        <v>49</v>
      </c>
      <c r="B23" s="1"/>
      <c r="C23" s="5" t="s">
        <v>36</v>
      </c>
      <c r="D23" s="3" t="s">
        <v>31</v>
      </c>
      <c r="E23" s="41">
        <v>33</v>
      </c>
      <c r="F23" s="41">
        <v>0</v>
      </c>
      <c r="G23" s="40">
        <f>330+70</f>
        <v>400</v>
      </c>
    </row>
    <row r="24" spans="1:8" ht="18.75">
      <c r="A24" s="1">
        <v>14</v>
      </c>
      <c r="B24" s="1"/>
      <c r="C24" s="5" t="s">
        <v>573</v>
      </c>
      <c r="D24" s="3" t="s">
        <v>32</v>
      </c>
      <c r="E24" s="41">
        <v>0</v>
      </c>
      <c r="F24" s="41">
        <v>0</v>
      </c>
    </row>
    <row r="25" spans="1:8" ht="18.75">
      <c r="A25" s="12"/>
      <c r="B25" s="12"/>
      <c r="C25" s="13"/>
      <c r="D25" s="14" t="s">
        <v>33</v>
      </c>
      <c r="E25" s="226">
        <f t="shared" ref="E25:H25" si="4">SUM(E18:E24)</f>
        <v>2012</v>
      </c>
      <c r="F25" s="226">
        <f t="shared" si="4"/>
        <v>2000</v>
      </c>
      <c r="G25" s="219">
        <f t="shared" si="4"/>
        <v>30350.87</v>
      </c>
      <c r="H25" s="209">
        <f t="shared" si="4"/>
        <v>25000</v>
      </c>
    </row>
    <row r="26" spans="1:8" ht="18.75">
      <c r="A26" s="1">
        <v>15</v>
      </c>
      <c r="B26" s="1"/>
      <c r="C26" s="5" t="s">
        <v>407</v>
      </c>
      <c r="D26" s="3" t="s">
        <v>34</v>
      </c>
      <c r="E26" s="41">
        <v>38</v>
      </c>
      <c r="F26" s="41">
        <v>0</v>
      </c>
      <c r="G26" s="40">
        <v>450</v>
      </c>
    </row>
    <row r="27" spans="1:8" ht="18.75">
      <c r="A27" s="4"/>
      <c r="B27" s="4" t="s">
        <v>35</v>
      </c>
      <c r="C27" s="5" t="s">
        <v>36</v>
      </c>
      <c r="D27" s="6" t="s">
        <v>26</v>
      </c>
      <c r="E27" s="226">
        <f t="shared" ref="E27:H27" si="5">+E25+E26</f>
        <v>2050</v>
      </c>
      <c r="F27" s="226">
        <f t="shared" si="5"/>
        <v>2000</v>
      </c>
      <c r="G27" s="219">
        <f t="shared" si="5"/>
        <v>30800.87</v>
      </c>
      <c r="H27" s="209">
        <f t="shared" si="5"/>
        <v>25000</v>
      </c>
    </row>
    <row r="28" spans="1:8" ht="18.75">
      <c r="A28" s="1">
        <v>16</v>
      </c>
      <c r="B28" s="1"/>
      <c r="C28" s="5" t="s">
        <v>41</v>
      </c>
      <c r="D28" s="11" t="s">
        <v>38</v>
      </c>
      <c r="E28" s="41">
        <v>270</v>
      </c>
      <c r="F28" s="41">
        <v>40</v>
      </c>
      <c r="G28" s="40">
        <v>3800</v>
      </c>
      <c r="H28" s="40">
        <v>720</v>
      </c>
    </row>
    <row r="29" spans="1:8" ht="37.5">
      <c r="A29" s="1">
        <v>17</v>
      </c>
      <c r="B29" s="1"/>
      <c r="C29" s="5" t="s">
        <v>41</v>
      </c>
      <c r="D29" s="3" t="s">
        <v>39</v>
      </c>
      <c r="E29" s="41">
        <v>100</v>
      </c>
      <c r="F29" s="41">
        <v>0</v>
      </c>
      <c r="G29" s="40">
        <f>110+960</f>
        <v>1070</v>
      </c>
    </row>
    <row r="30" spans="1:8" ht="18.75">
      <c r="A30" s="4"/>
      <c r="B30" s="4" t="s">
        <v>40</v>
      </c>
      <c r="C30" s="5" t="s">
        <v>41</v>
      </c>
      <c r="D30" s="6" t="s">
        <v>38</v>
      </c>
      <c r="E30" s="226">
        <f t="shared" ref="E30:G30" si="6">+E28+E29</f>
        <v>370</v>
      </c>
      <c r="F30" s="226">
        <f t="shared" si="6"/>
        <v>40</v>
      </c>
      <c r="G30" s="219">
        <f t="shared" si="6"/>
        <v>4870</v>
      </c>
      <c r="H30" s="209">
        <f t="shared" ref="H30" si="7">+H28+H29</f>
        <v>720</v>
      </c>
    </row>
    <row r="31" spans="1:8" ht="18.75">
      <c r="A31" s="1">
        <v>18</v>
      </c>
      <c r="B31" s="1"/>
      <c r="C31" s="5" t="s">
        <v>41</v>
      </c>
      <c r="D31" s="3" t="s">
        <v>43</v>
      </c>
      <c r="E31" s="41">
        <v>235</v>
      </c>
      <c r="F31" s="41">
        <v>25</v>
      </c>
      <c r="G31" s="40">
        <v>3290</v>
      </c>
      <c r="H31" s="40">
        <v>150</v>
      </c>
    </row>
    <row r="32" spans="1:8" ht="18.75">
      <c r="A32" s="1">
        <v>19</v>
      </c>
      <c r="B32" s="1"/>
      <c r="C32" s="5" t="s">
        <v>41</v>
      </c>
      <c r="D32" s="11" t="s">
        <v>499</v>
      </c>
      <c r="E32" s="41">
        <v>193</v>
      </c>
      <c r="F32" s="41">
        <v>0</v>
      </c>
      <c r="G32" s="40">
        <f>1757.77+170.72</f>
        <v>1928.49</v>
      </c>
      <c r="H32" s="40">
        <v>0</v>
      </c>
    </row>
    <row r="33" spans="1:8" ht="56.25">
      <c r="A33" s="1">
        <v>20</v>
      </c>
      <c r="B33" s="1"/>
      <c r="C33" s="5" t="s">
        <v>41</v>
      </c>
      <c r="D33" s="3" t="s">
        <v>500</v>
      </c>
      <c r="E33" s="41">
        <v>163</v>
      </c>
      <c r="F33" s="41">
        <v>0</v>
      </c>
      <c r="G33" s="40">
        <f>188+3023</f>
        <v>3211</v>
      </c>
    </row>
    <row r="34" spans="1:8" ht="18.75">
      <c r="A34" s="4"/>
      <c r="B34" s="4" t="s">
        <v>44</v>
      </c>
      <c r="C34" s="5" t="s">
        <v>41</v>
      </c>
      <c r="D34" s="6" t="s">
        <v>43</v>
      </c>
      <c r="E34" s="226">
        <f t="shared" ref="E34:H34" si="8">+E31+E32+E33</f>
        <v>591</v>
      </c>
      <c r="F34" s="226">
        <f t="shared" si="8"/>
        <v>25</v>
      </c>
      <c r="G34" s="219">
        <f t="shared" si="8"/>
        <v>8429.49</v>
      </c>
      <c r="H34" s="209">
        <f t="shared" si="8"/>
        <v>150</v>
      </c>
    </row>
    <row r="35" spans="1:8" ht="18.75">
      <c r="A35" s="1">
        <v>23</v>
      </c>
      <c r="B35" s="1"/>
      <c r="C35" s="5" t="s">
        <v>41</v>
      </c>
      <c r="D35" s="3" t="s">
        <v>46</v>
      </c>
      <c r="E35" s="41">
        <v>270</v>
      </c>
      <c r="F35" s="41">
        <v>230</v>
      </c>
      <c r="G35" s="40">
        <v>3300</v>
      </c>
      <c r="H35" s="40">
        <v>3000</v>
      </c>
    </row>
    <row r="36" spans="1:8" ht="18.75">
      <c r="A36" s="1">
        <v>24</v>
      </c>
      <c r="B36" s="1"/>
      <c r="C36" s="5" t="s">
        <v>41</v>
      </c>
      <c r="D36" s="3" t="s">
        <v>47</v>
      </c>
      <c r="E36" s="41">
        <v>70</v>
      </c>
      <c r="F36" s="41">
        <v>0</v>
      </c>
      <c r="G36" s="40">
        <f>96.28+1838.65</f>
        <v>1934.93</v>
      </c>
    </row>
    <row r="37" spans="1:8" ht="18.75">
      <c r="A37" s="4"/>
      <c r="B37" s="4" t="s">
        <v>48</v>
      </c>
      <c r="C37" s="5" t="s">
        <v>41</v>
      </c>
      <c r="D37" s="6" t="s">
        <v>46</v>
      </c>
      <c r="E37" s="226">
        <f t="shared" ref="E37:H37" si="9">+E35+E36</f>
        <v>340</v>
      </c>
      <c r="F37" s="226">
        <f t="shared" si="9"/>
        <v>230</v>
      </c>
      <c r="G37" s="219">
        <f t="shared" si="9"/>
        <v>5234.93</v>
      </c>
      <c r="H37" s="209">
        <f t="shared" si="9"/>
        <v>3000</v>
      </c>
    </row>
    <row r="38" spans="1:8" ht="18.75">
      <c r="A38" s="1">
        <v>25</v>
      </c>
      <c r="B38" s="1"/>
      <c r="C38" s="5" t="s">
        <v>41</v>
      </c>
      <c r="D38" s="3" t="s">
        <v>50</v>
      </c>
      <c r="E38" s="41">
        <v>47</v>
      </c>
      <c r="F38" s="41">
        <v>1</v>
      </c>
      <c r="G38" s="40">
        <v>560</v>
      </c>
      <c r="H38" s="40">
        <v>10</v>
      </c>
    </row>
    <row r="39" spans="1:8" ht="18.75">
      <c r="A39" s="1">
        <v>26</v>
      </c>
      <c r="B39" s="1"/>
      <c r="C39" s="5" t="s">
        <v>41</v>
      </c>
      <c r="D39" s="3" t="s">
        <v>51</v>
      </c>
      <c r="E39" s="41">
        <v>0</v>
      </c>
      <c r="F39" s="41">
        <v>0</v>
      </c>
      <c r="G39" s="40">
        <v>0</v>
      </c>
      <c r="H39" s="40">
        <v>0</v>
      </c>
    </row>
    <row r="40" spans="1:8" ht="18.75">
      <c r="A40" s="4"/>
      <c r="B40" s="4" t="s">
        <v>52</v>
      </c>
      <c r="C40" s="5" t="s">
        <v>41</v>
      </c>
      <c r="D40" s="6" t="s">
        <v>50</v>
      </c>
      <c r="E40" s="210">
        <f t="shared" ref="E40:H40" si="10">+E38+E39</f>
        <v>47</v>
      </c>
      <c r="F40" s="210">
        <f t="shared" si="10"/>
        <v>1</v>
      </c>
      <c r="G40" s="220">
        <f t="shared" si="10"/>
        <v>560</v>
      </c>
      <c r="H40" s="210">
        <f t="shared" si="10"/>
        <v>10</v>
      </c>
    </row>
    <row r="41" spans="1:8" ht="18.75">
      <c r="A41" s="1">
        <v>27</v>
      </c>
      <c r="B41" s="1"/>
      <c r="C41" s="5" t="s">
        <v>36</v>
      </c>
      <c r="D41" s="3" t="s">
        <v>54</v>
      </c>
      <c r="E41" s="41">
        <v>405</v>
      </c>
      <c r="F41" s="41">
        <v>350</v>
      </c>
      <c r="G41" s="40">
        <v>5100</v>
      </c>
      <c r="H41" s="40">
        <v>4800</v>
      </c>
    </row>
    <row r="42" spans="1:8" ht="18.75">
      <c r="A42" s="1">
        <v>28</v>
      </c>
      <c r="B42" s="1"/>
      <c r="C42" s="5" t="s">
        <v>36</v>
      </c>
      <c r="D42" s="3" t="s">
        <v>55</v>
      </c>
      <c r="E42" s="41">
        <v>45</v>
      </c>
      <c r="F42" s="41">
        <v>0</v>
      </c>
      <c r="G42" s="40">
        <v>616</v>
      </c>
      <c r="H42" s="40">
        <v>0</v>
      </c>
    </row>
    <row r="43" spans="1:8" ht="18.75">
      <c r="A43" s="1">
        <v>29</v>
      </c>
      <c r="B43" s="1"/>
      <c r="C43" s="5" t="s">
        <v>36</v>
      </c>
      <c r="D43" s="3" t="s">
        <v>56</v>
      </c>
      <c r="E43" s="41">
        <v>0</v>
      </c>
      <c r="F43" s="41">
        <v>0</v>
      </c>
      <c r="G43" s="40">
        <v>0</v>
      </c>
      <c r="H43" s="40">
        <v>0</v>
      </c>
    </row>
    <row r="44" spans="1:8" ht="18.75">
      <c r="A44" s="4"/>
      <c r="B44" s="4" t="s">
        <v>57</v>
      </c>
      <c r="C44" s="5" t="s">
        <v>36</v>
      </c>
      <c r="D44" s="6" t="s">
        <v>54</v>
      </c>
      <c r="E44" s="226">
        <f t="shared" ref="E44:H44" si="11">+E41+E42+E43</f>
        <v>450</v>
      </c>
      <c r="F44" s="226">
        <f t="shared" si="11"/>
        <v>350</v>
      </c>
      <c r="G44" s="219">
        <f t="shared" si="11"/>
        <v>5716</v>
      </c>
      <c r="H44" s="209">
        <f t="shared" si="11"/>
        <v>4800</v>
      </c>
    </row>
    <row r="45" spans="1:8" ht="18.75">
      <c r="A45" s="4">
        <v>30</v>
      </c>
      <c r="B45" s="4" t="s">
        <v>59</v>
      </c>
      <c r="C45" s="5" t="s">
        <v>60</v>
      </c>
      <c r="D45" s="6" t="s">
        <v>61</v>
      </c>
      <c r="E45" s="41">
        <v>260</v>
      </c>
      <c r="F45" s="41">
        <v>45</v>
      </c>
      <c r="G45" s="40">
        <v>3925</v>
      </c>
      <c r="H45" s="40">
        <v>575</v>
      </c>
    </row>
    <row r="46" spans="1:8" ht="18.75">
      <c r="A46" s="4">
        <v>31</v>
      </c>
      <c r="B46" s="4" t="s">
        <v>63</v>
      </c>
      <c r="C46" s="5" t="s">
        <v>64</v>
      </c>
      <c r="D46" s="6" t="s">
        <v>65</v>
      </c>
      <c r="E46" s="41">
        <v>105</v>
      </c>
      <c r="F46" s="41">
        <v>0</v>
      </c>
      <c r="G46" s="40">
        <v>1800</v>
      </c>
      <c r="H46" s="40">
        <v>300</v>
      </c>
    </row>
    <row r="47" spans="1:8" ht="18.75">
      <c r="A47" s="15">
        <v>32</v>
      </c>
      <c r="B47" s="15"/>
      <c r="C47" s="5" t="s">
        <v>36</v>
      </c>
      <c r="D47" s="16" t="s">
        <v>67</v>
      </c>
      <c r="E47" s="41">
        <v>75</v>
      </c>
      <c r="F47" s="41">
        <v>3</v>
      </c>
      <c r="G47" s="40">
        <v>1100</v>
      </c>
      <c r="H47" s="40">
        <v>25</v>
      </c>
    </row>
    <row r="48" spans="1:8" ht="56.25">
      <c r="A48" s="1">
        <v>33</v>
      </c>
      <c r="B48" s="1"/>
      <c r="C48" s="5" t="s">
        <v>36</v>
      </c>
      <c r="D48" s="11" t="s">
        <v>501</v>
      </c>
      <c r="E48" s="41">
        <v>70</v>
      </c>
      <c r="F48" s="41">
        <v>0</v>
      </c>
      <c r="G48" s="40">
        <f>1228+159</f>
        <v>1387</v>
      </c>
      <c r="H48" s="40">
        <v>0</v>
      </c>
    </row>
    <row r="49" spans="1:8" ht="56.25">
      <c r="A49" s="1">
        <v>34</v>
      </c>
      <c r="B49" s="1"/>
      <c r="C49" s="5" t="s">
        <v>36</v>
      </c>
      <c r="D49" s="3" t="s">
        <v>502</v>
      </c>
      <c r="E49" s="41">
        <v>0</v>
      </c>
      <c r="F49" s="41">
        <v>0</v>
      </c>
      <c r="G49" s="40">
        <v>0</v>
      </c>
      <c r="H49" s="40">
        <v>0</v>
      </c>
    </row>
    <row r="50" spans="1:8" ht="18.75">
      <c r="A50" s="4"/>
      <c r="B50" s="4" t="s">
        <v>68</v>
      </c>
      <c r="C50" s="5" t="s">
        <v>36</v>
      </c>
      <c r="D50" s="6" t="s">
        <v>67</v>
      </c>
      <c r="E50" s="226">
        <f t="shared" ref="E50:H50" si="12">+E47+E48+E49</f>
        <v>145</v>
      </c>
      <c r="F50" s="226">
        <f t="shared" si="12"/>
        <v>3</v>
      </c>
      <c r="G50" s="219">
        <f t="shared" si="12"/>
        <v>2487</v>
      </c>
      <c r="H50" s="209">
        <f t="shared" si="12"/>
        <v>25</v>
      </c>
    </row>
    <row r="51" spans="1:8" ht="18.75">
      <c r="A51" s="1">
        <v>35</v>
      </c>
      <c r="B51" s="1"/>
      <c r="C51" s="5" t="s">
        <v>73</v>
      </c>
      <c r="D51" s="3" t="s">
        <v>70</v>
      </c>
      <c r="E51" s="41">
        <v>62</v>
      </c>
      <c r="F51" s="41">
        <v>0</v>
      </c>
      <c r="G51" s="40">
        <v>820</v>
      </c>
      <c r="H51" s="40">
        <v>70</v>
      </c>
    </row>
    <row r="52" spans="1:8" ht="18.75">
      <c r="A52" s="1">
        <v>36</v>
      </c>
      <c r="B52" s="1"/>
      <c r="C52" s="5" t="s">
        <v>73</v>
      </c>
      <c r="D52" s="3" t="s">
        <v>71</v>
      </c>
      <c r="E52" s="41">
        <v>0</v>
      </c>
      <c r="F52" s="41">
        <v>0</v>
      </c>
      <c r="G52" s="40">
        <v>1045</v>
      </c>
      <c r="H52" s="40">
        <v>0</v>
      </c>
    </row>
    <row r="53" spans="1:8" ht="18.75">
      <c r="A53" s="4"/>
      <c r="B53" s="4" t="s">
        <v>72</v>
      </c>
      <c r="C53" s="5" t="s">
        <v>73</v>
      </c>
      <c r="D53" s="6" t="s">
        <v>70</v>
      </c>
      <c r="E53" s="226">
        <f t="shared" ref="E53:H53" si="13">+E51+E52</f>
        <v>62</v>
      </c>
      <c r="F53" s="226">
        <f t="shared" si="13"/>
        <v>0</v>
      </c>
      <c r="G53" s="219">
        <f t="shared" si="13"/>
        <v>1865</v>
      </c>
      <c r="H53" s="209">
        <f t="shared" si="13"/>
        <v>70</v>
      </c>
    </row>
    <row r="54" spans="1:8" ht="18.75">
      <c r="A54" s="1">
        <v>37</v>
      </c>
      <c r="B54" s="1"/>
      <c r="C54" s="5" t="s">
        <v>36</v>
      </c>
      <c r="D54" s="11" t="s">
        <v>503</v>
      </c>
      <c r="E54" s="41">
        <v>120</v>
      </c>
      <c r="F54" s="41">
        <v>185</v>
      </c>
      <c r="G54" s="40">
        <v>0</v>
      </c>
      <c r="H54" s="40">
        <v>0</v>
      </c>
    </row>
    <row r="55" spans="1:8" ht="37.5">
      <c r="A55" s="1">
        <v>38</v>
      </c>
      <c r="B55" s="1"/>
      <c r="C55" s="5" t="s">
        <v>36</v>
      </c>
      <c r="D55" s="3" t="s">
        <v>504</v>
      </c>
      <c r="E55" s="41">
        <v>0</v>
      </c>
      <c r="F55" s="41">
        <v>0</v>
      </c>
      <c r="G55" s="40">
        <v>0</v>
      </c>
      <c r="H55" s="40">
        <v>0</v>
      </c>
    </row>
    <row r="56" spans="1:8" ht="18.75">
      <c r="A56" s="1"/>
      <c r="B56" s="1"/>
      <c r="C56" s="5" t="s">
        <v>36</v>
      </c>
      <c r="D56" s="11" t="s">
        <v>505</v>
      </c>
      <c r="E56" s="41">
        <v>0</v>
      </c>
      <c r="F56" s="41">
        <v>0</v>
      </c>
    </row>
    <row r="57" spans="1:8" ht="18.75">
      <c r="A57" s="4"/>
      <c r="B57" s="4" t="s">
        <v>76</v>
      </c>
      <c r="C57" s="5" t="s">
        <v>36</v>
      </c>
      <c r="D57" s="3" t="s">
        <v>75</v>
      </c>
      <c r="E57" s="226">
        <f t="shared" ref="E57:H57" si="14">+E54+E55+E56</f>
        <v>120</v>
      </c>
      <c r="F57" s="226">
        <f t="shared" si="14"/>
        <v>185</v>
      </c>
      <c r="G57" s="219">
        <f t="shared" si="14"/>
        <v>0</v>
      </c>
      <c r="H57" s="209">
        <f t="shared" si="14"/>
        <v>0</v>
      </c>
    </row>
    <row r="58" spans="1:8" ht="18.75">
      <c r="A58" s="1">
        <v>39</v>
      </c>
      <c r="B58" s="1"/>
      <c r="C58" s="5" t="s">
        <v>81</v>
      </c>
      <c r="D58" s="11" t="s">
        <v>78</v>
      </c>
      <c r="E58" s="41">
        <v>74</v>
      </c>
      <c r="F58" s="41">
        <v>0</v>
      </c>
      <c r="G58" s="40">
        <v>930</v>
      </c>
      <c r="H58" s="40">
        <v>0</v>
      </c>
    </row>
    <row r="59" spans="1:8" ht="18.75">
      <c r="A59" s="1">
        <v>40</v>
      </c>
      <c r="B59" s="1"/>
      <c r="C59" s="5" t="s">
        <v>81</v>
      </c>
      <c r="D59" s="3" t="s">
        <v>79</v>
      </c>
      <c r="E59" s="41">
        <v>100</v>
      </c>
      <c r="F59" s="41">
        <v>0</v>
      </c>
      <c r="G59" s="40">
        <v>1250</v>
      </c>
      <c r="H59" s="40">
        <v>0</v>
      </c>
    </row>
    <row r="60" spans="1:8" ht="18.75">
      <c r="A60" s="4"/>
      <c r="B60" s="4" t="s">
        <v>80</v>
      </c>
      <c r="C60" s="5" t="s">
        <v>81</v>
      </c>
      <c r="D60" s="6" t="s">
        <v>78</v>
      </c>
      <c r="E60" s="226">
        <f t="shared" ref="E60:H60" si="15">+E58+E59</f>
        <v>174</v>
      </c>
      <c r="F60" s="226">
        <f t="shared" si="15"/>
        <v>0</v>
      </c>
      <c r="G60" s="219">
        <f t="shared" si="15"/>
        <v>2180</v>
      </c>
      <c r="H60" s="209">
        <f t="shared" si="15"/>
        <v>0</v>
      </c>
    </row>
    <row r="61" spans="1:8" ht="18.75">
      <c r="A61" s="1">
        <v>41</v>
      </c>
      <c r="B61" s="1"/>
      <c r="C61" s="5" t="s">
        <v>85</v>
      </c>
      <c r="D61" s="3" t="s">
        <v>83</v>
      </c>
      <c r="E61" s="41">
        <v>200</v>
      </c>
      <c r="F61" s="41">
        <v>30</v>
      </c>
      <c r="G61" s="40">
        <v>1925</v>
      </c>
      <c r="H61" s="40">
        <v>300</v>
      </c>
    </row>
    <row r="62" spans="1:8" ht="18.75">
      <c r="A62" s="1">
        <v>42</v>
      </c>
      <c r="B62" s="1"/>
      <c r="C62" s="5" t="s">
        <v>85</v>
      </c>
      <c r="D62" s="11" t="s">
        <v>506</v>
      </c>
      <c r="E62" s="41">
        <v>250</v>
      </c>
      <c r="F62" s="41">
        <v>0</v>
      </c>
      <c r="G62" s="40">
        <f>225+2800</f>
        <v>3025</v>
      </c>
      <c r="H62" s="40">
        <v>0</v>
      </c>
    </row>
    <row r="63" spans="1:8" ht="18.75">
      <c r="A63" s="4"/>
      <c r="B63" s="4" t="s">
        <v>84</v>
      </c>
      <c r="C63" s="5" t="s">
        <v>85</v>
      </c>
      <c r="D63" s="3" t="s">
        <v>83</v>
      </c>
      <c r="E63" s="226">
        <v>450</v>
      </c>
      <c r="F63" s="226">
        <v>30</v>
      </c>
      <c r="G63" s="219">
        <f t="shared" ref="G63:H63" si="16">+G61+G62</f>
        <v>4950</v>
      </c>
      <c r="H63" s="209">
        <f t="shared" si="16"/>
        <v>300</v>
      </c>
    </row>
    <row r="64" spans="1:8" ht="18.75">
      <c r="A64" s="1">
        <v>45</v>
      </c>
      <c r="B64" s="1"/>
      <c r="C64" s="5" t="s">
        <v>90</v>
      </c>
      <c r="D64" s="3" t="s">
        <v>87</v>
      </c>
      <c r="E64" s="41">
        <v>108</v>
      </c>
      <c r="F64" s="41">
        <v>14</v>
      </c>
      <c r="G64" s="40">
        <v>1300</v>
      </c>
      <c r="H64" s="40">
        <v>171</v>
      </c>
    </row>
    <row r="65" spans="1:9" ht="18.75">
      <c r="A65" s="1">
        <v>46</v>
      </c>
      <c r="B65" s="1"/>
      <c r="C65" s="5" t="s">
        <v>90</v>
      </c>
      <c r="D65" s="3" t="s">
        <v>88</v>
      </c>
      <c r="E65" s="41">
        <v>88</v>
      </c>
      <c r="F65" s="41">
        <v>0</v>
      </c>
      <c r="G65" s="40">
        <v>1050</v>
      </c>
      <c r="H65" s="40">
        <v>0</v>
      </c>
    </row>
    <row r="66" spans="1:9" ht="18.75">
      <c r="A66" s="4"/>
      <c r="B66" s="4" t="s">
        <v>89</v>
      </c>
      <c r="C66" s="5" t="s">
        <v>90</v>
      </c>
      <c r="D66" s="6" t="s">
        <v>87</v>
      </c>
      <c r="E66" s="226">
        <f t="shared" ref="E66:H66" si="17">+E64+E65</f>
        <v>196</v>
      </c>
      <c r="F66" s="226">
        <f t="shared" si="17"/>
        <v>14</v>
      </c>
      <c r="G66" s="219">
        <f t="shared" si="17"/>
        <v>2350</v>
      </c>
      <c r="H66" s="209">
        <f t="shared" si="17"/>
        <v>171</v>
      </c>
    </row>
    <row r="67" spans="1:9" ht="18.75">
      <c r="A67" s="1">
        <v>47</v>
      </c>
      <c r="B67" s="1"/>
      <c r="C67" s="5" t="s">
        <v>95</v>
      </c>
      <c r="D67" s="3" t="s">
        <v>92</v>
      </c>
      <c r="E67" s="41">
        <v>115</v>
      </c>
      <c r="F67" s="41">
        <v>0</v>
      </c>
      <c r="G67" s="40">
        <v>1425</v>
      </c>
      <c r="H67" s="40">
        <v>100</v>
      </c>
    </row>
    <row r="68" spans="1:9" ht="18.75">
      <c r="A68" s="1">
        <v>48</v>
      </c>
      <c r="B68" s="1"/>
      <c r="C68" s="5" t="s">
        <v>95</v>
      </c>
      <c r="D68" s="3" t="s">
        <v>93</v>
      </c>
      <c r="E68" s="41">
        <v>23.86</v>
      </c>
      <c r="F68" s="41">
        <v>0</v>
      </c>
      <c r="G68" s="40">
        <f>22.16+319.84</f>
        <v>342</v>
      </c>
      <c r="H68" s="40">
        <v>0</v>
      </c>
    </row>
    <row r="69" spans="1:9" ht="18.75">
      <c r="A69" s="4"/>
      <c r="B69" s="4" t="s">
        <v>94</v>
      </c>
      <c r="C69" s="5" t="s">
        <v>95</v>
      </c>
      <c r="D69" s="6" t="s">
        <v>92</v>
      </c>
      <c r="E69" s="226">
        <f t="shared" ref="E69:H69" si="18">+E67+E68</f>
        <v>138.86000000000001</v>
      </c>
      <c r="F69" s="226">
        <f t="shared" si="18"/>
        <v>0</v>
      </c>
      <c r="G69" s="219">
        <f t="shared" si="18"/>
        <v>1767</v>
      </c>
      <c r="H69" s="209">
        <f t="shared" si="18"/>
        <v>100</v>
      </c>
    </row>
    <row r="70" spans="1:9" ht="18.75">
      <c r="A70" s="1">
        <v>51</v>
      </c>
      <c r="B70" s="1"/>
      <c r="C70" s="5" t="s">
        <v>100</v>
      </c>
      <c r="D70" s="3" t="s">
        <v>97</v>
      </c>
      <c r="E70" s="41">
        <v>76</v>
      </c>
      <c r="F70" s="41">
        <v>2</v>
      </c>
      <c r="G70" s="40">
        <v>920.51</v>
      </c>
      <c r="H70" s="40">
        <v>0</v>
      </c>
    </row>
    <row r="71" spans="1:9" ht="18.75">
      <c r="A71" s="1">
        <v>52</v>
      </c>
      <c r="B71" s="1"/>
      <c r="C71" s="5" t="s">
        <v>100</v>
      </c>
      <c r="D71" s="3" t="s">
        <v>98</v>
      </c>
      <c r="E71" s="41">
        <v>163</v>
      </c>
      <c r="F71" s="41">
        <v>0</v>
      </c>
      <c r="G71" s="40">
        <v>2315.66</v>
      </c>
      <c r="H71" s="40">
        <v>0</v>
      </c>
    </row>
    <row r="72" spans="1:9" ht="18.75">
      <c r="A72" s="4"/>
      <c r="B72" s="4" t="s">
        <v>99</v>
      </c>
      <c r="C72" s="5" t="s">
        <v>100</v>
      </c>
      <c r="D72" s="6" t="s">
        <v>97</v>
      </c>
      <c r="E72" s="7">
        <f t="shared" ref="E72:H72" si="19">+E70+E71</f>
        <v>239</v>
      </c>
      <c r="F72" s="7">
        <f t="shared" si="19"/>
        <v>2</v>
      </c>
      <c r="G72" s="221">
        <f t="shared" si="19"/>
        <v>3236.17</v>
      </c>
      <c r="H72" s="7">
        <f t="shared" si="19"/>
        <v>0</v>
      </c>
    </row>
    <row r="73" spans="1:9" ht="18.75">
      <c r="A73" s="1">
        <v>53</v>
      </c>
      <c r="B73" s="1"/>
      <c r="C73" s="5" t="s">
        <v>85</v>
      </c>
      <c r="D73" s="3" t="s">
        <v>102</v>
      </c>
      <c r="E73" s="41">
        <v>240</v>
      </c>
      <c r="F73" s="41">
        <v>40</v>
      </c>
      <c r="G73" s="40">
        <v>2608</v>
      </c>
      <c r="H73" s="40">
        <v>380</v>
      </c>
      <c r="I73" s="30">
        <v>103097.53999999998</v>
      </c>
    </row>
    <row r="74" spans="1:9" ht="37.5">
      <c r="A74" s="1">
        <v>54</v>
      </c>
      <c r="B74" s="1"/>
      <c r="C74" s="5" t="s">
        <v>85</v>
      </c>
      <c r="D74" s="11" t="s">
        <v>507</v>
      </c>
      <c r="E74" s="41">
        <v>150</v>
      </c>
      <c r="F74" s="41">
        <v>0</v>
      </c>
      <c r="G74" s="40">
        <v>1750</v>
      </c>
      <c r="H74" s="40">
        <v>0</v>
      </c>
    </row>
    <row r="75" spans="1:9" ht="18.75">
      <c r="A75" s="1">
        <v>56</v>
      </c>
      <c r="B75" s="1"/>
      <c r="C75" s="5" t="s">
        <v>85</v>
      </c>
      <c r="D75" s="3" t="s">
        <v>103</v>
      </c>
      <c r="E75" s="41">
        <v>60</v>
      </c>
      <c r="F75" s="41">
        <v>0</v>
      </c>
      <c r="G75" s="40">
        <v>600</v>
      </c>
      <c r="H75" s="40">
        <v>0</v>
      </c>
    </row>
    <row r="76" spans="1:9" ht="18.75">
      <c r="A76" s="4"/>
      <c r="B76" s="4" t="s">
        <v>104</v>
      </c>
      <c r="C76" s="5" t="s">
        <v>85</v>
      </c>
      <c r="D76" s="6" t="s">
        <v>102</v>
      </c>
      <c r="E76" s="226">
        <f t="shared" ref="E76:H76" si="20">+E73+E74+E75</f>
        <v>450</v>
      </c>
      <c r="F76" s="226">
        <f t="shared" si="20"/>
        <v>40</v>
      </c>
      <c r="G76" s="219">
        <f t="shared" si="20"/>
        <v>4958</v>
      </c>
      <c r="H76" s="209">
        <f t="shared" si="20"/>
        <v>380</v>
      </c>
    </row>
    <row r="77" spans="1:9" ht="18.75">
      <c r="A77" s="1">
        <v>57</v>
      </c>
      <c r="B77" s="1"/>
      <c r="C77" s="5" t="s">
        <v>85</v>
      </c>
      <c r="D77" s="3" t="s">
        <v>106</v>
      </c>
      <c r="E77" s="41">
        <v>290</v>
      </c>
      <c r="F77" s="41">
        <v>30</v>
      </c>
      <c r="G77" s="40">
        <v>3344</v>
      </c>
      <c r="H77" s="40">
        <v>350</v>
      </c>
    </row>
    <row r="78" spans="1:9" ht="18.75">
      <c r="A78" s="1">
        <v>58</v>
      </c>
      <c r="B78" s="1"/>
      <c r="C78" s="5" t="s">
        <v>85</v>
      </c>
      <c r="D78" s="3" t="s">
        <v>107</v>
      </c>
      <c r="E78" s="41">
        <v>300</v>
      </c>
      <c r="F78" s="41">
        <v>0</v>
      </c>
      <c r="G78" s="40">
        <v>3500</v>
      </c>
      <c r="H78" s="40">
        <v>0</v>
      </c>
    </row>
    <row r="79" spans="1:9" ht="18.75">
      <c r="A79" s="1">
        <v>59</v>
      </c>
      <c r="B79" s="1"/>
      <c r="C79" s="5" t="s">
        <v>85</v>
      </c>
      <c r="D79" s="202" t="s">
        <v>108</v>
      </c>
      <c r="E79" s="41">
        <v>0</v>
      </c>
      <c r="F79" s="41">
        <v>0</v>
      </c>
    </row>
    <row r="80" spans="1:9" ht="18.75">
      <c r="A80" s="4"/>
      <c r="B80" s="4" t="s">
        <v>109</v>
      </c>
      <c r="C80" s="5" t="s">
        <v>85</v>
      </c>
      <c r="D80" s="6" t="s">
        <v>106</v>
      </c>
      <c r="E80" s="226">
        <f t="shared" ref="E80:H80" si="21">+E77+E78+E79</f>
        <v>590</v>
      </c>
      <c r="F80" s="226">
        <f t="shared" si="21"/>
        <v>30</v>
      </c>
      <c r="G80" s="219">
        <f t="shared" si="21"/>
        <v>6844</v>
      </c>
      <c r="H80" s="209">
        <f t="shared" si="21"/>
        <v>350</v>
      </c>
    </row>
    <row r="81" spans="1:9" ht="18.75">
      <c r="A81" s="1">
        <v>60</v>
      </c>
      <c r="B81" s="1"/>
      <c r="C81" s="5" t="s">
        <v>114</v>
      </c>
      <c r="D81" s="3" t="s">
        <v>111</v>
      </c>
      <c r="E81" s="41">
        <v>200</v>
      </c>
      <c r="F81" s="41">
        <v>15</v>
      </c>
      <c r="G81" s="40">
        <v>2480</v>
      </c>
      <c r="H81" s="40">
        <v>160</v>
      </c>
    </row>
    <row r="82" spans="1:9" ht="18.75">
      <c r="A82" s="1">
        <v>61</v>
      </c>
      <c r="B82" s="1"/>
      <c r="C82" s="5" t="s">
        <v>114</v>
      </c>
      <c r="D82" s="3" t="s">
        <v>112</v>
      </c>
      <c r="E82" s="41">
        <v>145</v>
      </c>
      <c r="F82" s="41">
        <v>0</v>
      </c>
      <c r="G82" s="40">
        <f>78.18+1725</f>
        <v>1803.18</v>
      </c>
      <c r="H82" s="40">
        <v>0</v>
      </c>
    </row>
    <row r="83" spans="1:9" s="189" customFormat="1" ht="18.75">
      <c r="A83" s="4"/>
      <c r="B83" s="4" t="s">
        <v>113</v>
      </c>
      <c r="C83" s="5" t="s">
        <v>114</v>
      </c>
      <c r="D83" s="6" t="s">
        <v>111</v>
      </c>
      <c r="E83" s="226">
        <f t="shared" ref="E83:H83" si="22">+E81+E82</f>
        <v>345</v>
      </c>
      <c r="F83" s="226">
        <f t="shared" si="22"/>
        <v>15</v>
      </c>
      <c r="G83" s="219">
        <f t="shared" si="22"/>
        <v>4283.18</v>
      </c>
      <c r="H83" s="209">
        <f t="shared" si="22"/>
        <v>160</v>
      </c>
    </row>
    <row r="84" spans="1:9" ht="18.75">
      <c r="A84" s="1">
        <v>62</v>
      </c>
      <c r="B84" s="1"/>
      <c r="C84" s="5" t="s">
        <v>41</v>
      </c>
      <c r="D84" s="3" t="s">
        <v>116</v>
      </c>
      <c r="E84" s="41">
        <v>45</v>
      </c>
      <c r="F84" s="41">
        <v>0</v>
      </c>
      <c r="G84" s="40">
        <v>550</v>
      </c>
      <c r="H84" s="40">
        <v>0</v>
      </c>
    </row>
    <row r="85" spans="1:9" ht="37.5">
      <c r="A85" s="1">
        <v>63</v>
      </c>
      <c r="B85" s="1"/>
      <c r="C85" s="5" t="s">
        <v>41</v>
      </c>
      <c r="D85" s="11" t="s">
        <v>508</v>
      </c>
      <c r="E85" s="41">
        <v>215</v>
      </c>
      <c r="F85" s="41">
        <v>0</v>
      </c>
      <c r="G85" s="40">
        <f>160+3004.86</f>
        <v>3164.86</v>
      </c>
      <c r="H85" s="40">
        <v>0</v>
      </c>
    </row>
    <row r="86" spans="1:9" ht="18.75">
      <c r="A86" s="4"/>
      <c r="B86" s="4" t="s">
        <v>117</v>
      </c>
      <c r="C86" s="5" t="s">
        <v>41</v>
      </c>
      <c r="D86" s="3" t="s">
        <v>116</v>
      </c>
      <c r="E86" s="226">
        <f t="shared" ref="E86:H86" si="23">+E84+E85</f>
        <v>260</v>
      </c>
      <c r="F86" s="226">
        <f t="shared" si="23"/>
        <v>0</v>
      </c>
      <c r="G86" s="219">
        <f t="shared" si="23"/>
        <v>3714.86</v>
      </c>
      <c r="H86" s="209">
        <f t="shared" si="23"/>
        <v>0</v>
      </c>
      <c r="I86" s="7">
        <f>+I84+I85</f>
        <v>0</v>
      </c>
    </row>
    <row r="87" spans="1:9" ht="18.75">
      <c r="A87" s="4">
        <v>65</v>
      </c>
      <c r="B87" s="4" t="s">
        <v>119</v>
      </c>
      <c r="C87" s="5" t="s">
        <v>120</v>
      </c>
      <c r="D87" s="6" t="s">
        <v>121</v>
      </c>
      <c r="E87" s="41">
        <v>65</v>
      </c>
      <c r="F87" s="41">
        <v>0</v>
      </c>
      <c r="G87" s="40">
        <v>750</v>
      </c>
    </row>
    <row r="88" spans="1:9" ht="18.75">
      <c r="A88" s="4">
        <v>66</v>
      </c>
      <c r="B88" s="4" t="s">
        <v>123</v>
      </c>
      <c r="C88" s="5" t="s">
        <v>124</v>
      </c>
      <c r="D88" s="6" t="s">
        <v>125</v>
      </c>
      <c r="E88" s="41">
        <v>34.54</v>
      </c>
      <c r="F88" s="41">
        <v>0</v>
      </c>
      <c r="G88" s="40">
        <v>470</v>
      </c>
    </row>
    <row r="89" spans="1:9" ht="37.5">
      <c r="A89" s="4"/>
      <c r="B89" s="4" t="s">
        <v>127</v>
      </c>
      <c r="C89" s="5" t="s">
        <v>81</v>
      </c>
      <c r="D89" s="11" t="s">
        <v>509</v>
      </c>
      <c r="E89" s="41">
        <v>0</v>
      </c>
      <c r="F89" s="41">
        <v>0</v>
      </c>
      <c r="G89" s="40">
        <v>0</v>
      </c>
      <c r="H89" s="40">
        <v>0</v>
      </c>
    </row>
    <row r="90" spans="1:9" s="42" customFormat="1" ht="18.75">
      <c r="A90" s="18"/>
      <c r="B90" s="18"/>
      <c r="C90" s="19"/>
      <c r="D90" s="3" t="s">
        <v>129</v>
      </c>
      <c r="E90" s="30">
        <f t="shared" ref="E90:H90" si="24">+E8+E11+E14+E17+E27+E30+E34+E37+E40+E44+E45+E46+E50+E53+E57+E60+E63+E66+E69+E72+E76+E80+E83+E86+E87+E88+E89</f>
        <v>8757.4000000000015</v>
      </c>
      <c r="F90" s="30">
        <f t="shared" si="24"/>
        <v>3835.5</v>
      </c>
      <c r="G90" s="222">
        <f t="shared" si="24"/>
        <v>116842.48</v>
      </c>
      <c r="H90" s="30">
        <f t="shared" si="24"/>
        <v>47156</v>
      </c>
    </row>
    <row r="91" spans="1:9" ht="18.75">
      <c r="A91" s="22">
        <v>1</v>
      </c>
      <c r="B91" s="22" t="s">
        <v>130</v>
      </c>
      <c r="C91" s="23" t="s">
        <v>131</v>
      </c>
      <c r="D91" s="24" t="s">
        <v>132</v>
      </c>
      <c r="E91" s="41">
        <v>200</v>
      </c>
      <c r="F91" s="41">
        <v>50</v>
      </c>
      <c r="G91" s="40">
        <v>2500</v>
      </c>
      <c r="H91" s="40">
        <v>350</v>
      </c>
    </row>
    <row r="92" spans="1:9" ht="18.75">
      <c r="A92" s="1">
        <v>2</v>
      </c>
      <c r="B92" s="1"/>
      <c r="C92" s="5" t="s">
        <v>81</v>
      </c>
      <c r="D92" s="3" t="s">
        <v>134</v>
      </c>
      <c r="E92" s="41">
        <v>135</v>
      </c>
      <c r="F92" s="41">
        <v>25</v>
      </c>
      <c r="G92" s="40">
        <v>1700</v>
      </c>
      <c r="H92" s="40">
        <v>150</v>
      </c>
    </row>
    <row r="93" spans="1:9" ht="18.75">
      <c r="A93" s="1">
        <v>3</v>
      </c>
      <c r="B93" s="1"/>
      <c r="C93" s="5" t="s">
        <v>81</v>
      </c>
      <c r="D93" s="3" t="s">
        <v>135</v>
      </c>
      <c r="E93" s="41">
        <v>54</v>
      </c>
      <c r="F93" s="41">
        <v>0</v>
      </c>
      <c r="G93" s="40">
        <v>650</v>
      </c>
      <c r="H93" s="40">
        <v>0</v>
      </c>
    </row>
    <row r="94" spans="1:9" ht="18.75">
      <c r="A94" s="4"/>
      <c r="B94" s="4" t="s">
        <v>136</v>
      </c>
      <c r="C94" s="5" t="s">
        <v>81</v>
      </c>
      <c r="D94" s="6" t="s">
        <v>134</v>
      </c>
      <c r="E94" s="7">
        <f t="shared" ref="E94:G94" si="25">+E92+E93</f>
        <v>189</v>
      </c>
      <c r="F94" s="7">
        <f t="shared" si="25"/>
        <v>25</v>
      </c>
      <c r="G94" s="221">
        <f t="shared" si="25"/>
        <v>2350</v>
      </c>
      <c r="H94" s="7">
        <f t="shared" ref="H94" si="26">+H92+H93</f>
        <v>150</v>
      </c>
    </row>
    <row r="95" spans="1:9" ht="18.75">
      <c r="A95" s="4">
        <v>4</v>
      </c>
      <c r="B95" s="4" t="s">
        <v>138</v>
      </c>
      <c r="C95" s="5" t="s">
        <v>41</v>
      </c>
      <c r="D95" s="6" t="s">
        <v>139</v>
      </c>
      <c r="E95" s="41">
        <v>135</v>
      </c>
      <c r="F95" s="41">
        <v>125</v>
      </c>
      <c r="G95" s="40">
        <v>1925</v>
      </c>
      <c r="H95" s="40">
        <v>670</v>
      </c>
    </row>
    <row r="96" spans="1:9" ht="18.75">
      <c r="A96" s="4">
        <v>5</v>
      </c>
      <c r="B96" s="4" t="s">
        <v>141</v>
      </c>
      <c r="C96" s="5" t="s">
        <v>142</v>
      </c>
      <c r="D96" s="6" t="s">
        <v>143</v>
      </c>
      <c r="E96" s="41">
        <v>60</v>
      </c>
      <c r="F96" s="41">
        <v>0.8</v>
      </c>
      <c r="G96" s="40">
        <v>650</v>
      </c>
      <c r="H96" s="40">
        <v>7.5</v>
      </c>
    </row>
    <row r="97" spans="1:9" ht="18.75">
      <c r="A97" s="1">
        <v>6</v>
      </c>
      <c r="B97" s="1"/>
      <c r="C97" s="5" t="s">
        <v>148</v>
      </c>
      <c r="D97" s="3" t="s">
        <v>145</v>
      </c>
      <c r="E97" s="41">
        <v>273</v>
      </c>
      <c r="F97" s="41">
        <v>300</v>
      </c>
      <c r="G97" s="40">
        <v>4000</v>
      </c>
      <c r="H97" s="40">
        <v>5000</v>
      </c>
    </row>
    <row r="98" spans="1:9" ht="18.75">
      <c r="A98" s="1">
        <v>7</v>
      </c>
      <c r="B98" s="1"/>
      <c r="C98" s="5" t="s">
        <v>148</v>
      </c>
      <c r="D98" s="3" t="s">
        <v>146</v>
      </c>
      <c r="E98" s="41">
        <v>48</v>
      </c>
      <c r="F98" s="41">
        <v>0</v>
      </c>
      <c r="G98" s="40">
        <v>657</v>
      </c>
    </row>
    <row r="99" spans="1:9" ht="18.75">
      <c r="A99" s="4"/>
      <c r="B99" s="4" t="s">
        <v>147</v>
      </c>
      <c r="C99" s="5" t="s">
        <v>148</v>
      </c>
      <c r="D99" s="6" t="s">
        <v>145</v>
      </c>
      <c r="E99" s="7">
        <f t="shared" ref="E99:H99" si="27">+E97+E98</f>
        <v>321</v>
      </c>
      <c r="F99" s="7">
        <f t="shared" si="27"/>
        <v>300</v>
      </c>
      <c r="G99" s="221">
        <f t="shared" si="27"/>
        <v>4657</v>
      </c>
      <c r="H99" s="7">
        <f t="shared" si="27"/>
        <v>5000</v>
      </c>
    </row>
    <row r="100" spans="1:9" ht="18.75">
      <c r="A100" s="1">
        <v>8</v>
      </c>
      <c r="B100" s="1"/>
      <c r="C100" s="5" t="s">
        <v>153</v>
      </c>
      <c r="D100" s="3" t="s">
        <v>150</v>
      </c>
      <c r="E100" s="41">
        <v>350</v>
      </c>
      <c r="F100" s="41">
        <v>250</v>
      </c>
      <c r="G100" s="40">
        <v>4500</v>
      </c>
      <c r="H100" s="40">
        <v>3500</v>
      </c>
    </row>
    <row r="101" spans="1:9" ht="18.75">
      <c r="A101" s="1">
        <v>9</v>
      </c>
      <c r="B101" s="1"/>
      <c r="C101" s="5" t="s">
        <v>153</v>
      </c>
      <c r="D101" s="3" t="s">
        <v>151</v>
      </c>
      <c r="E101" s="41">
        <v>70</v>
      </c>
      <c r="F101" s="41">
        <v>0</v>
      </c>
      <c r="G101" s="40">
        <f>636.8+88</f>
        <v>724.8</v>
      </c>
    </row>
    <row r="102" spans="1:9" ht="18.75">
      <c r="A102" s="4"/>
      <c r="B102" s="4" t="s">
        <v>152</v>
      </c>
      <c r="C102" s="5" t="s">
        <v>153</v>
      </c>
      <c r="D102" s="6" t="s">
        <v>150</v>
      </c>
      <c r="E102" s="7">
        <f t="shared" ref="E102:H102" si="28">+E100+E101</f>
        <v>420</v>
      </c>
      <c r="F102" s="7">
        <f t="shared" si="28"/>
        <v>250</v>
      </c>
      <c r="G102" s="221">
        <f t="shared" si="28"/>
        <v>5224.8</v>
      </c>
      <c r="H102" s="7">
        <f t="shared" si="28"/>
        <v>3500</v>
      </c>
      <c r="I102" s="7">
        <f>+I100+I101</f>
        <v>0</v>
      </c>
    </row>
    <row r="103" spans="1:9" ht="18.75">
      <c r="A103" s="1">
        <v>10</v>
      </c>
      <c r="B103" s="1"/>
      <c r="C103" s="5" t="s">
        <v>148</v>
      </c>
      <c r="D103" s="3" t="s">
        <v>155</v>
      </c>
      <c r="E103" s="41">
        <v>180</v>
      </c>
      <c r="F103" s="41">
        <v>20</v>
      </c>
      <c r="G103" s="40">
        <v>2600</v>
      </c>
      <c r="H103" s="40">
        <v>400</v>
      </c>
    </row>
    <row r="104" spans="1:9" ht="37.5">
      <c r="A104" s="1">
        <v>11</v>
      </c>
      <c r="B104" s="1"/>
      <c r="C104" s="5" t="s">
        <v>148</v>
      </c>
      <c r="D104" s="3" t="s">
        <v>156</v>
      </c>
      <c r="E104" s="41">
        <v>30</v>
      </c>
      <c r="F104" s="41">
        <v>0</v>
      </c>
      <c r="G104" s="40">
        <v>300</v>
      </c>
      <c r="H104" s="40">
        <v>0</v>
      </c>
    </row>
    <row r="105" spans="1:9" ht="18.75">
      <c r="A105" s="4"/>
      <c r="B105" s="4" t="s">
        <v>157</v>
      </c>
      <c r="C105" s="5" t="s">
        <v>148</v>
      </c>
      <c r="D105" s="6" t="s">
        <v>155</v>
      </c>
      <c r="E105" s="7">
        <f t="shared" ref="E105:H105" si="29">+E103+E104</f>
        <v>210</v>
      </c>
      <c r="F105" s="7">
        <f t="shared" si="29"/>
        <v>20</v>
      </c>
      <c r="G105" s="221">
        <f t="shared" si="29"/>
        <v>2900</v>
      </c>
      <c r="H105" s="7">
        <f t="shared" si="29"/>
        <v>400</v>
      </c>
    </row>
    <row r="106" spans="1:9" ht="18.75">
      <c r="A106" s="1">
        <v>12</v>
      </c>
      <c r="B106" s="1"/>
      <c r="C106" s="5" t="s">
        <v>95</v>
      </c>
      <c r="D106" s="3" t="s">
        <v>159</v>
      </c>
      <c r="E106" s="41">
        <v>600</v>
      </c>
      <c r="F106" s="41">
        <v>400</v>
      </c>
      <c r="G106" s="40">
        <v>7000</v>
      </c>
      <c r="H106" s="40">
        <v>5500</v>
      </c>
    </row>
    <row r="107" spans="1:9" ht="18.75">
      <c r="A107" s="1">
        <v>13</v>
      </c>
      <c r="B107" s="1"/>
      <c r="C107" s="5" t="s">
        <v>95</v>
      </c>
      <c r="D107" s="3" t="s">
        <v>160</v>
      </c>
      <c r="E107" s="41">
        <v>145</v>
      </c>
      <c r="F107" s="41">
        <v>0</v>
      </c>
      <c r="G107" s="40">
        <f>230+2200</f>
        <v>2430</v>
      </c>
    </row>
    <row r="108" spans="1:9" ht="18.75">
      <c r="A108" s="4"/>
      <c r="B108" s="4" t="s">
        <v>161</v>
      </c>
      <c r="C108" s="5" t="s">
        <v>95</v>
      </c>
      <c r="D108" s="6" t="s">
        <v>159</v>
      </c>
      <c r="E108" s="7">
        <f t="shared" ref="E108:H108" si="30">+E106+E107</f>
        <v>745</v>
      </c>
      <c r="F108" s="7">
        <f t="shared" si="30"/>
        <v>400</v>
      </c>
      <c r="G108" s="221">
        <f t="shared" si="30"/>
        <v>9430</v>
      </c>
      <c r="H108" s="7">
        <f t="shared" si="30"/>
        <v>5500</v>
      </c>
      <c r="I108" s="7">
        <f>+I106+I107</f>
        <v>0</v>
      </c>
    </row>
    <row r="109" spans="1:9" ht="18.75">
      <c r="A109" s="1">
        <v>14</v>
      </c>
      <c r="B109" s="1"/>
      <c r="C109" s="5" t="s">
        <v>148</v>
      </c>
      <c r="D109" s="3" t="s">
        <v>163</v>
      </c>
      <c r="E109" s="41">
        <v>121</v>
      </c>
      <c r="F109" s="41">
        <v>2</v>
      </c>
      <c r="G109" s="40">
        <v>1810</v>
      </c>
      <c r="H109" s="40">
        <v>160</v>
      </c>
    </row>
    <row r="110" spans="1:9" ht="18.75">
      <c r="A110" s="1">
        <v>15</v>
      </c>
      <c r="B110" s="1"/>
      <c r="C110" s="5" t="s">
        <v>148</v>
      </c>
      <c r="D110" s="3" t="s">
        <v>164</v>
      </c>
      <c r="E110" s="41">
        <v>45</v>
      </c>
      <c r="F110" s="41">
        <v>0</v>
      </c>
      <c r="G110" s="40">
        <v>555.70000000000005</v>
      </c>
    </row>
    <row r="111" spans="1:9" ht="18.75">
      <c r="A111" s="4"/>
      <c r="B111" s="4" t="s">
        <v>165</v>
      </c>
      <c r="C111" s="5" t="s">
        <v>148</v>
      </c>
      <c r="D111" s="6" t="s">
        <v>163</v>
      </c>
      <c r="E111" s="7">
        <f t="shared" ref="E111:H111" si="31">+E109+E110</f>
        <v>166</v>
      </c>
      <c r="F111" s="7">
        <f t="shared" si="31"/>
        <v>2</v>
      </c>
      <c r="G111" s="221">
        <f t="shared" si="31"/>
        <v>2365.6999999999998</v>
      </c>
      <c r="H111" s="7">
        <f t="shared" si="31"/>
        <v>160</v>
      </c>
    </row>
    <row r="112" spans="1:9" ht="18.75">
      <c r="A112" s="1">
        <v>16</v>
      </c>
      <c r="B112" s="1"/>
      <c r="C112" s="5" t="s">
        <v>41</v>
      </c>
      <c r="D112" s="3" t="s">
        <v>167</v>
      </c>
      <c r="E112" s="41">
        <v>145</v>
      </c>
      <c r="F112" s="41">
        <v>10</v>
      </c>
      <c r="G112" s="40">
        <v>2100</v>
      </c>
      <c r="H112" s="40">
        <v>100</v>
      </c>
    </row>
    <row r="113" spans="1:9" ht="18.75">
      <c r="A113" s="1">
        <v>17</v>
      </c>
      <c r="B113" s="1"/>
      <c r="C113" s="5" t="s">
        <v>41</v>
      </c>
      <c r="D113" s="3" t="s">
        <v>168</v>
      </c>
      <c r="E113" s="41">
        <v>145</v>
      </c>
      <c r="F113" s="41">
        <v>0</v>
      </c>
      <c r="G113" s="40">
        <f>187.45+2604.24</f>
        <v>2791.6899999999996</v>
      </c>
    </row>
    <row r="114" spans="1:9" ht="18.75">
      <c r="A114" s="4"/>
      <c r="B114" s="4" t="s">
        <v>169</v>
      </c>
      <c r="C114" s="5" t="s">
        <v>41</v>
      </c>
      <c r="D114" s="6" t="s">
        <v>167</v>
      </c>
      <c r="E114" s="7">
        <f t="shared" ref="E114:H114" si="32">+E112+E113</f>
        <v>290</v>
      </c>
      <c r="F114" s="7">
        <f t="shared" si="32"/>
        <v>10</v>
      </c>
      <c r="G114" s="221">
        <f t="shared" si="32"/>
        <v>4891.6899999999996</v>
      </c>
      <c r="H114" s="7">
        <f t="shared" si="32"/>
        <v>100</v>
      </c>
      <c r="I114" s="7">
        <f>+I112+I113</f>
        <v>0</v>
      </c>
    </row>
    <row r="115" spans="1:9" ht="18.75">
      <c r="A115" s="4">
        <v>18</v>
      </c>
      <c r="B115" s="4" t="s">
        <v>171</v>
      </c>
      <c r="C115" s="5" t="s">
        <v>60</v>
      </c>
      <c r="D115" s="11" t="s">
        <v>172</v>
      </c>
      <c r="E115" s="41">
        <v>80</v>
      </c>
      <c r="F115" s="41">
        <v>0</v>
      </c>
      <c r="G115" s="40">
        <v>1080.0999999999999</v>
      </c>
    </row>
    <row r="116" spans="1:9" ht="18.75">
      <c r="A116" s="1">
        <v>19</v>
      </c>
      <c r="B116" s="1"/>
      <c r="C116" s="5" t="s">
        <v>60</v>
      </c>
      <c r="D116" s="3" t="s">
        <v>173</v>
      </c>
      <c r="E116" s="41">
        <v>58</v>
      </c>
      <c r="F116" s="41">
        <v>2</v>
      </c>
      <c r="G116" s="40">
        <v>760</v>
      </c>
      <c r="H116" s="40">
        <v>240</v>
      </c>
    </row>
    <row r="117" spans="1:9" ht="37.5">
      <c r="A117" s="1">
        <v>20</v>
      </c>
      <c r="B117" s="1"/>
      <c r="C117" s="5" t="s">
        <v>60</v>
      </c>
      <c r="D117" s="3" t="s">
        <v>174</v>
      </c>
      <c r="E117" s="41">
        <v>40</v>
      </c>
      <c r="F117" s="41">
        <v>0</v>
      </c>
      <c r="G117" s="40">
        <v>585</v>
      </c>
    </row>
    <row r="118" spans="1:9" ht="18.75">
      <c r="A118" s="4"/>
      <c r="B118" s="4" t="s">
        <v>175</v>
      </c>
      <c r="C118" s="5" t="s">
        <v>60</v>
      </c>
      <c r="D118" s="6" t="s">
        <v>173</v>
      </c>
      <c r="E118" s="7">
        <f t="shared" ref="E118:H118" si="33">+E116+E117</f>
        <v>98</v>
      </c>
      <c r="F118" s="7">
        <f t="shared" si="33"/>
        <v>2</v>
      </c>
      <c r="G118" s="221">
        <f t="shared" si="33"/>
        <v>1345</v>
      </c>
      <c r="H118" s="7">
        <f t="shared" si="33"/>
        <v>240</v>
      </c>
      <c r="I118" s="7">
        <f>+I116+I117</f>
        <v>0</v>
      </c>
    </row>
    <row r="119" spans="1:9" ht="18.75">
      <c r="A119" s="4">
        <v>21</v>
      </c>
      <c r="B119" s="4" t="s">
        <v>176</v>
      </c>
      <c r="C119" s="5" t="s">
        <v>9</v>
      </c>
      <c r="D119" s="6" t="s">
        <v>177</v>
      </c>
      <c r="E119" s="41">
        <v>80</v>
      </c>
      <c r="F119" s="41">
        <v>48</v>
      </c>
      <c r="G119" s="40">
        <v>1020</v>
      </c>
      <c r="H119" s="40">
        <v>145</v>
      </c>
    </row>
    <row r="120" spans="1:9" ht="18.75">
      <c r="A120" s="4">
        <v>22</v>
      </c>
      <c r="B120" s="4" t="s">
        <v>179</v>
      </c>
      <c r="C120" s="5" t="s">
        <v>9</v>
      </c>
      <c r="D120" s="11" t="s">
        <v>180</v>
      </c>
      <c r="E120" s="41">
        <v>65</v>
      </c>
      <c r="F120" s="41">
        <v>0</v>
      </c>
      <c r="G120" s="40">
        <v>810</v>
      </c>
    </row>
    <row r="121" spans="1:9" ht="18.75">
      <c r="A121" s="1">
        <v>23</v>
      </c>
      <c r="B121" s="1"/>
      <c r="C121" s="5" t="s">
        <v>73</v>
      </c>
      <c r="D121" s="3" t="s">
        <v>182</v>
      </c>
      <c r="E121" s="41">
        <v>40.86</v>
      </c>
      <c r="F121" s="41">
        <v>1.3</v>
      </c>
      <c r="G121" s="40">
        <v>650</v>
      </c>
      <c r="H121" s="40">
        <v>30</v>
      </c>
    </row>
    <row r="122" spans="1:9" ht="18.75">
      <c r="A122" s="1">
        <v>24</v>
      </c>
      <c r="B122" s="1"/>
      <c r="C122" s="5" t="s">
        <v>73</v>
      </c>
      <c r="D122" s="3" t="s">
        <v>183</v>
      </c>
      <c r="E122" s="41">
        <v>95.14</v>
      </c>
      <c r="F122" s="41">
        <v>0</v>
      </c>
      <c r="G122" s="40">
        <v>1100</v>
      </c>
      <c r="H122" s="40">
        <v>0</v>
      </c>
    </row>
    <row r="123" spans="1:9" ht="18.75">
      <c r="A123" s="4"/>
      <c r="B123" s="4" t="s">
        <v>184</v>
      </c>
      <c r="C123" s="5" t="s">
        <v>73</v>
      </c>
      <c r="D123" s="6" t="s">
        <v>182</v>
      </c>
      <c r="E123" s="7">
        <f t="shared" ref="E123:H123" si="34">+E121+E122</f>
        <v>136</v>
      </c>
      <c r="F123" s="7">
        <f t="shared" si="34"/>
        <v>1.3</v>
      </c>
      <c r="G123" s="221">
        <f t="shared" si="34"/>
        <v>1750</v>
      </c>
      <c r="H123" s="7">
        <f t="shared" si="34"/>
        <v>30</v>
      </c>
      <c r="I123" s="7">
        <f>+I121+I122</f>
        <v>0</v>
      </c>
    </row>
    <row r="124" spans="1:9" ht="18.75">
      <c r="A124" s="1">
        <v>25</v>
      </c>
      <c r="B124" s="1"/>
      <c r="C124" s="5" t="s">
        <v>153</v>
      </c>
      <c r="D124" s="3" t="s">
        <v>186</v>
      </c>
      <c r="E124" s="41">
        <v>60</v>
      </c>
      <c r="F124" s="41">
        <v>16.5</v>
      </c>
      <c r="G124" s="40">
        <v>550</v>
      </c>
      <c r="H124" s="40">
        <v>182</v>
      </c>
    </row>
    <row r="125" spans="1:9" ht="18.75">
      <c r="A125" s="1">
        <v>26</v>
      </c>
      <c r="B125" s="1"/>
      <c r="C125" s="5" t="s">
        <v>153</v>
      </c>
      <c r="D125" s="3" t="s">
        <v>187</v>
      </c>
      <c r="E125" s="41">
        <v>25</v>
      </c>
      <c r="F125" s="41">
        <v>0</v>
      </c>
      <c r="G125" s="40">
        <v>250</v>
      </c>
    </row>
    <row r="126" spans="1:9" ht="18.75">
      <c r="A126" s="4"/>
      <c r="B126" s="4" t="s">
        <v>188</v>
      </c>
      <c r="C126" s="5" t="s">
        <v>153</v>
      </c>
      <c r="D126" s="6" t="s">
        <v>186</v>
      </c>
      <c r="E126" s="7">
        <f t="shared" ref="E126:H126" si="35">+E124+E125</f>
        <v>85</v>
      </c>
      <c r="F126" s="7">
        <f t="shared" si="35"/>
        <v>16.5</v>
      </c>
      <c r="G126" s="221">
        <f t="shared" si="35"/>
        <v>800</v>
      </c>
      <c r="H126" s="7">
        <f t="shared" si="35"/>
        <v>182</v>
      </c>
      <c r="I126" s="30">
        <v>41074.629999999997</v>
      </c>
    </row>
    <row r="127" spans="1:9" ht="18.75">
      <c r="A127" s="4">
        <v>27</v>
      </c>
      <c r="B127" s="4" t="s">
        <v>190</v>
      </c>
      <c r="C127" s="5" t="s">
        <v>24</v>
      </c>
      <c r="D127" s="6" t="s">
        <v>191</v>
      </c>
      <c r="E127" s="41">
        <v>61.61</v>
      </c>
      <c r="F127" s="41">
        <v>0</v>
      </c>
      <c r="G127" s="40">
        <v>1050</v>
      </c>
      <c r="H127" s="40">
        <v>95</v>
      </c>
    </row>
    <row r="128" spans="1:9" ht="18.75">
      <c r="A128" s="4">
        <v>28</v>
      </c>
      <c r="B128" s="4" t="s">
        <v>193</v>
      </c>
      <c r="C128" s="5" t="s">
        <v>9</v>
      </c>
      <c r="D128" s="6" t="s">
        <v>194</v>
      </c>
      <c r="E128" s="41">
        <v>65</v>
      </c>
      <c r="F128" s="41">
        <v>0</v>
      </c>
      <c r="G128" s="40">
        <v>900</v>
      </c>
      <c r="H128" s="40">
        <v>40</v>
      </c>
    </row>
    <row r="129" spans="1:8" ht="18.75">
      <c r="A129" s="4">
        <v>29</v>
      </c>
      <c r="B129" s="4" t="s">
        <v>196</v>
      </c>
      <c r="C129" s="5" t="s">
        <v>197</v>
      </c>
      <c r="D129" s="6" t="s">
        <v>198</v>
      </c>
      <c r="E129" s="41">
        <v>33</v>
      </c>
      <c r="F129" s="41">
        <v>0</v>
      </c>
      <c r="G129" s="40">
        <v>375</v>
      </c>
    </row>
    <row r="130" spans="1:8" ht="18.75">
      <c r="A130" s="4">
        <v>30</v>
      </c>
      <c r="B130" s="4" t="s">
        <v>199</v>
      </c>
      <c r="C130" s="5" t="s">
        <v>81</v>
      </c>
      <c r="D130" s="6" t="s">
        <v>200</v>
      </c>
      <c r="E130" s="41">
        <v>64</v>
      </c>
      <c r="F130" s="41">
        <v>0</v>
      </c>
      <c r="G130" s="40">
        <v>900</v>
      </c>
      <c r="H130" s="40">
        <v>20</v>
      </c>
    </row>
    <row r="131" spans="1:8" ht="18.75">
      <c r="A131" s="4">
        <v>31</v>
      </c>
      <c r="B131" s="4" t="s">
        <v>201</v>
      </c>
      <c r="C131" s="5" t="s">
        <v>202</v>
      </c>
      <c r="D131" s="6" t="s">
        <v>203</v>
      </c>
      <c r="E131" s="41">
        <v>20</v>
      </c>
      <c r="F131" s="41">
        <v>0</v>
      </c>
      <c r="G131" s="40">
        <v>0</v>
      </c>
      <c r="H131" s="40">
        <v>0</v>
      </c>
    </row>
    <row r="132" spans="1:8" ht="18.75">
      <c r="A132" s="4">
        <v>32</v>
      </c>
      <c r="B132" s="4" t="s">
        <v>205</v>
      </c>
      <c r="C132" s="5" t="s">
        <v>9</v>
      </c>
      <c r="D132" s="6" t="s">
        <v>206</v>
      </c>
      <c r="E132" s="41">
        <v>45</v>
      </c>
      <c r="F132" s="41">
        <v>0</v>
      </c>
      <c r="G132" s="40">
        <v>630</v>
      </c>
      <c r="H132" s="40">
        <v>0</v>
      </c>
    </row>
    <row r="133" spans="1:8" ht="18.75">
      <c r="A133" s="1">
        <v>33</v>
      </c>
      <c r="B133" s="1"/>
      <c r="C133" s="5" t="s">
        <v>9</v>
      </c>
      <c r="D133" s="3" t="s">
        <v>208</v>
      </c>
      <c r="E133" s="41">
        <v>49</v>
      </c>
      <c r="F133" s="41">
        <v>0</v>
      </c>
      <c r="G133" s="40">
        <v>600</v>
      </c>
      <c r="H133" s="40">
        <v>100</v>
      </c>
    </row>
    <row r="134" spans="1:8" ht="37.5">
      <c r="A134" s="1">
        <v>34</v>
      </c>
      <c r="B134" s="1"/>
      <c r="C134" s="5" t="s">
        <v>9</v>
      </c>
      <c r="D134" s="3" t="s">
        <v>209</v>
      </c>
      <c r="E134" s="41">
        <v>50</v>
      </c>
      <c r="F134" s="41">
        <v>0</v>
      </c>
      <c r="G134" s="40">
        <v>650</v>
      </c>
    </row>
    <row r="135" spans="1:8" ht="18.75">
      <c r="A135" s="4"/>
      <c r="B135" s="4" t="s">
        <v>210</v>
      </c>
      <c r="C135" s="5" t="s">
        <v>9</v>
      </c>
      <c r="D135" s="6" t="s">
        <v>208</v>
      </c>
      <c r="E135" s="7">
        <f t="shared" ref="E135:H135" si="36">E133+E134</f>
        <v>99</v>
      </c>
      <c r="F135" s="7">
        <f t="shared" si="36"/>
        <v>0</v>
      </c>
      <c r="G135" s="221">
        <f t="shared" si="36"/>
        <v>1250</v>
      </c>
      <c r="H135" s="7">
        <f t="shared" si="36"/>
        <v>100</v>
      </c>
    </row>
    <row r="136" spans="1:8" ht="18.75">
      <c r="A136" s="18"/>
      <c r="B136" s="18"/>
      <c r="C136" s="19"/>
      <c r="D136" s="20" t="s">
        <v>212</v>
      </c>
      <c r="E136" s="30">
        <f t="shared" ref="E136:H136" si="37">+E91+E94+E95+E96+E99+E102+E105+E108+E111+E114+E115+E118+E119+E120+E123+E126+E127+E128+E129+E130+E131+E132+E135</f>
        <v>3667.61</v>
      </c>
      <c r="F136" s="30">
        <f t="shared" si="37"/>
        <v>1250.5999999999999</v>
      </c>
      <c r="G136" s="222">
        <f t="shared" si="37"/>
        <v>48804.29</v>
      </c>
      <c r="H136" s="30">
        <f t="shared" si="37"/>
        <v>16689.5</v>
      </c>
    </row>
    <row r="137" spans="1:8" ht="18.75">
      <c r="A137" s="4">
        <v>1</v>
      </c>
      <c r="B137" s="4" t="s">
        <v>213</v>
      </c>
      <c r="C137" s="5" t="s">
        <v>41</v>
      </c>
      <c r="D137" s="6" t="s">
        <v>214</v>
      </c>
      <c r="E137" s="41">
        <v>125</v>
      </c>
      <c r="F137" s="41">
        <v>15</v>
      </c>
      <c r="G137" s="40">
        <v>1300</v>
      </c>
      <c r="H137" s="40">
        <v>300</v>
      </c>
    </row>
    <row r="138" spans="1:8" ht="18.75">
      <c r="A138" s="1">
        <v>2</v>
      </c>
      <c r="B138" s="1"/>
      <c r="C138" s="5" t="s">
        <v>114</v>
      </c>
      <c r="D138" s="3" t="s">
        <v>216</v>
      </c>
      <c r="E138" s="41">
        <v>175</v>
      </c>
      <c r="F138" s="41">
        <v>50</v>
      </c>
      <c r="G138" s="40">
        <v>2650</v>
      </c>
      <c r="H138" s="40">
        <v>460</v>
      </c>
    </row>
    <row r="139" spans="1:8" ht="18.75">
      <c r="A139" s="1">
        <v>3</v>
      </c>
      <c r="B139" s="1"/>
      <c r="C139" s="5" t="s">
        <v>114</v>
      </c>
      <c r="D139" s="3" t="s">
        <v>217</v>
      </c>
      <c r="E139" s="41">
        <v>0</v>
      </c>
      <c r="F139" s="41">
        <v>0</v>
      </c>
      <c r="G139" s="40">
        <v>0</v>
      </c>
      <c r="H139" s="40">
        <v>0</v>
      </c>
    </row>
    <row r="140" spans="1:8" ht="18.75">
      <c r="A140" s="4"/>
      <c r="B140" s="4" t="s">
        <v>218</v>
      </c>
      <c r="C140" s="5" t="s">
        <v>114</v>
      </c>
      <c r="D140" s="6" t="s">
        <v>216</v>
      </c>
      <c r="E140" s="7">
        <f t="shared" ref="E140:H140" si="38">+E138+E139</f>
        <v>175</v>
      </c>
      <c r="F140" s="7">
        <f t="shared" si="38"/>
        <v>50</v>
      </c>
      <c r="G140" s="221">
        <f t="shared" si="38"/>
        <v>2650</v>
      </c>
      <c r="H140" s="7">
        <f t="shared" si="38"/>
        <v>460</v>
      </c>
    </row>
    <row r="141" spans="1:8" ht="18.75">
      <c r="A141" s="1">
        <v>4</v>
      </c>
      <c r="B141" s="1"/>
      <c r="C141" s="5" t="s">
        <v>41</v>
      </c>
      <c r="D141" s="3" t="s">
        <v>220</v>
      </c>
      <c r="E141" s="41">
        <v>200</v>
      </c>
      <c r="F141" s="41">
        <v>60</v>
      </c>
      <c r="G141" s="40">
        <v>2184</v>
      </c>
      <c r="H141" s="40">
        <v>750</v>
      </c>
    </row>
    <row r="142" spans="1:8" ht="18.75">
      <c r="A142" s="1">
        <v>5</v>
      </c>
      <c r="B142" s="1"/>
      <c r="C142" s="5" t="s">
        <v>41</v>
      </c>
      <c r="D142" s="3" t="s">
        <v>221</v>
      </c>
      <c r="E142" s="41">
        <v>0</v>
      </c>
      <c r="F142" s="41">
        <v>0</v>
      </c>
      <c r="G142" s="40">
        <v>0</v>
      </c>
      <c r="H142" s="40">
        <v>0</v>
      </c>
    </row>
    <row r="143" spans="1:8" ht="18.75">
      <c r="A143" s="4"/>
      <c r="B143" s="4" t="s">
        <v>222</v>
      </c>
      <c r="C143" s="5" t="s">
        <v>41</v>
      </c>
      <c r="D143" s="6" t="s">
        <v>220</v>
      </c>
      <c r="E143" s="7">
        <f t="shared" ref="E143:H143" si="39">+E141+E142</f>
        <v>200</v>
      </c>
      <c r="F143" s="7">
        <f t="shared" si="39"/>
        <v>60</v>
      </c>
      <c r="G143" s="221">
        <f t="shared" si="39"/>
        <v>2184</v>
      </c>
      <c r="H143" s="7">
        <f t="shared" si="39"/>
        <v>750</v>
      </c>
    </row>
    <row r="144" spans="1:8" ht="18.75">
      <c r="A144" s="1">
        <v>6</v>
      </c>
      <c r="B144" s="1"/>
      <c r="C144" s="5" t="s">
        <v>81</v>
      </c>
      <c r="D144" s="3" t="s">
        <v>224</v>
      </c>
      <c r="E144" s="41">
        <v>195</v>
      </c>
      <c r="F144" s="41">
        <v>40</v>
      </c>
      <c r="G144" s="40">
        <v>3300</v>
      </c>
      <c r="H144" s="40">
        <v>335</v>
      </c>
    </row>
    <row r="145" spans="1:8" ht="37.5">
      <c r="A145" s="1">
        <v>7</v>
      </c>
      <c r="B145" s="1"/>
      <c r="C145" s="5" t="s">
        <v>81</v>
      </c>
      <c r="D145" s="3" t="s">
        <v>225</v>
      </c>
      <c r="E145" s="41">
        <v>0</v>
      </c>
      <c r="F145" s="41">
        <v>0</v>
      </c>
      <c r="G145" s="40">
        <v>0</v>
      </c>
      <c r="H145" s="40">
        <v>0</v>
      </c>
    </row>
    <row r="146" spans="1:8" ht="37.5">
      <c r="A146" s="1">
        <v>8</v>
      </c>
      <c r="B146" s="1"/>
      <c r="C146" s="5" t="s">
        <v>81</v>
      </c>
      <c r="D146" s="3" t="s">
        <v>226</v>
      </c>
      <c r="E146" s="41">
        <v>10</v>
      </c>
      <c r="F146" s="41">
        <v>0</v>
      </c>
      <c r="G146" s="40">
        <v>60</v>
      </c>
      <c r="H146" s="40">
        <v>0</v>
      </c>
    </row>
    <row r="147" spans="1:8" ht="18.75">
      <c r="A147" s="4"/>
      <c r="B147" s="4" t="s">
        <v>227</v>
      </c>
      <c r="C147" s="5" t="s">
        <v>81</v>
      </c>
      <c r="D147" s="6" t="s">
        <v>224</v>
      </c>
      <c r="E147" s="7">
        <f t="shared" ref="E147:H147" si="40">+E144+E145+E146</f>
        <v>205</v>
      </c>
      <c r="F147" s="7">
        <f t="shared" si="40"/>
        <v>40</v>
      </c>
      <c r="G147" s="221">
        <f t="shared" si="40"/>
        <v>3360</v>
      </c>
      <c r="H147" s="7">
        <f t="shared" si="40"/>
        <v>335</v>
      </c>
    </row>
    <row r="148" spans="1:8" ht="18.75">
      <c r="A148" s="1">
        <v>9</v>
      </c>
      <c r="B148" s="1"/>
      <c r="C148" s="5" t="s">
        <v>41</v>
      </c>
      <c r="D148" s="3" t="s">
        <v>229</v>
      </c>
      <c r="E148" s="41">
        <v>1500</v>
      </c>
      <c r="F148" s="41">
        <v>2000</v>
      </c>
      <c r="G148" s="40">
        <v>16000</v>
      </c>
      <c r="H148" s="40">
        <v>23000</v>
      </c>
    </row>
    <row r="149" spans="1:8" ht="37.5">
      <c r="A149" s="1">
        <v>10</v>
      </c>
      <c r="B149" s="1"/>
      <c r="C149" s="5" t="s">
        <v>41</v>
      </c>
      <c r="D149" s="3" t="s">
        <v>230</v>
      </c>
      <c r="E149" s="41">
        <v>0</v>
      </c>
      <c r="F149" s="41">
        <v>0</v>
      </c>
      <c r="G149" s="40">
        <v>0</v>
      </c>
      <c r="H149" s="40">
        <v>0</v>
      </c>
    </row>
    <row r="150" spans="1:8" ht="37.5">
      <c r="A150" s="1">
        <v>11</v>
      </c>
      <c r="B150" s="1"/>
      <c r="C150" s="5" t="s">
        <v>41</v>
      </c>
      <c r="D150" s="3" t="s">
        <v>231</v>
      </c>
      <c r="E150" s="41">
        <v>0</v>
      </c>
      <c r="F150" s="41">
        <v>0</v>
      </c>
      <c r="G150" s="40">
        <v>0</v>
      </c>
      <c r="H150" s="40">
        <v>0</v>
      </c>
    </row>
    <row r="151" spans="1:8" ht="37.5">
      <c r="A151" s="1">
        <v>12</v>
      </c>
      <c r="B151" s="1"/>
      <c r="C151" s="5" t="s">
        <v>41</v>
      </c>
      <c r="D151" s="3" t="s">
        <v>232</v>
      </c>
      <c r="E151" s="41">
        <v>0</v>
      </c>
      <c r="F151" s="41">
        <v>0</v>
      </c>
      <c r="G151" s="40">
        <v>0</v>
      </c>
      <c r="H151" s="40">
        <v>0</v>
      </c>
    </row>
    <row r="152" spans="1:8" ht="18.75">
      <c r="A152" s="1">
        <v>13</v>
      </c>
      <c r="B152" s="1"/>
      <c r="C152" s="5" t="s">
        <v>41</v>
      </c>
      <c r="D152" s="3" t="s">
        <v>233</v>
      </c>
      <c r="E152" s="41">
        <v>0</v>
      </c>
      <c r="F152" s="41">
        <v>0</v>
      </c>
      <c r="G152" s="40">
        <v>0</v>
      </c>
      <c r="H152" s="40">
        <v>0</v>
      </c>
    </row>
    <row r="153" spans="1:8" ht="18.75">
      <c r="A153" s="1">
        <v>14</v>
      </c>
      <c r="B153" s="1"/>
      <c r="C153" s="5" t="s">
        <v>41</v>
      </c>
      <c r="D153" s="3" t="s">
        <v>234</v>
      </c>
      <c r="E153" s="41">
        <v>0</v>
      </c>
      <c r="F153" s="41">
        <v>0</v>
      </c>
      <c r="G153" s="40">
        <v>0</v>
      </c>
      <c r="H153" s="40">
        <v>0</v>
      </c>
    </row>
    <row r="154" spans="1:8" ht="37.5">
      <c r="A154" s="1">
        <v>15</v>
      </c>
      <c r="B154" s="1"/>
      <c r="C154" s="5" t="s">
        <v>41</v>
      </c>
      <c r="D154" s="3" t="s">
        <v>235</v>
      </c>
      <c r="E154" s="41">
        <v>0</v>
      </c>
      <c r="F154" s="41">
        <v>0</v>
      </c>
      <c r="G154" s="40">
        <v>0</v>
      </c>
      <c r="H154" s="40">
        <v>0</v>
      </c>
    </row>
    <row r="155" spans="1:8" ht="37.5">
      <c r="A155" s="1">
        <v>16</v>
      </c>
      <c r="B155" s="1"/>
      <c r="C155" s="5" t="s">
        <v>41</v>
      </c>
      <c r="D155" s="3" t="s">
        <v>236</v>
      </c>
      <c r="E155" s="41">
        <v>0</v>
      </c>
      <c r="F155" s="41">
        <v>0</v>
      </c>
      <c r="G155" s="40">
        <v>0</v>
      </c>
      <c r="H155" s="40">
        <v>0</v>
      </c>
    </row>
    <row r="156" spans="1:8" ht="18.75">
      <c r="A156" s="1">
        <v>17</v>
      </c>
      <c r="B156" s="1"/>
      <c r="C156" s="5" t="s">
        <v>41</v>
      </c>
      <c r="D156" s="3" t="s">
        <v>237</v>
      </c>
      <c r="E156" s="41">
        <v>0</v>
      </c>
      <c r="F156" s="41">
        <v>0</v>
      </c>
      <c r="G156" s="40">
        <v>0</v>
      </c>
      <c r="H156" s="40">
        <v>0</v>
      </c>
    </row>
    <row r="157" spans="1:8" ht="18.75">
      <c r="A157" s="4"/>
      <c r="B157" s="4" t="s">
        <v>238</v>
      </c>
      <c r="C157" s="5" t="s">
        <v>41</v>
      </c>
      <c r="D157" s="6" t="s">
        <v>229</v>
      </c>
      <c r="E157" s="7">
        <f t="shared" ref="E157:H157" si="41">+E148+E149+E150+E151+E152+E153+E154+E155+E156</f>
        <v>1500</v>
      </c>
      <c r="F157" s="7">
        <f t="shared" si="41"/>
        <v>2000</v>
      </c>
      <c r="G157" s="221">
        <f t="shared" si="41"/>
        <v>16000</v>
      </c>
      <c r="H157" s="7">
        <f t="shared" si="41"/>
        <v>23000</v>
      </c>
    </row>
    <row r="158" spans="1:8" ht="18.75">
      <c r="A158" s="4">
        <v>18</v>
      </c>
      <c r="B158" s="4" t="s">
        <v>240</v>
      </c>
      <c r="C158" s="5" t="s">
        <v>90</v>
      </c>
      <c r="D158" s="6" t="s">
        <v>241</v>
      </c>
      <c r="E158" s="41">
        <v>74</v>
      </c>
      <c r="F158" s="41">
        <v>2.5</v>
      </c>
      <c r="G158" s="40">
        <v>1092.32</v>
      </c>
      <c r="H158" s="40">
        <v>95</v>
      </c>
    </row>
    <row r="159" spans="1:8" ht="18.75">
      <c r="A159" s="1">
        <v>19</v>
      </c>
      <c r="B159" s="1"/>
      <c r="C159" s="5" t="s">
        <v>114</v>
      </c>
      <c r="D159" s="3" t="s">
        <v>243</v>
      </c>
      <c r="E159" s="41">
        <v>98</v>
      </c>
      <c r="F159" s="41">
        <v>0</v>
      </c>
      <c r="G159" s="40">
        <v>1280</v>
      </c>
      <c r="H159" s="40">
        <v>250</v>
      </c>
    </row>
    <row r="160" spans="1:8" ht="37.5">
      <c r="A160" s="1">
        <v>20</v>
      </c>
      <c r="B160" s="1"/>
      <c r="C160" s="5" t="s">
        <v>114</v>
      </c>
      <c r="D160" s="3" t="s">
        <v>244</v>
      </c>
      <c r="E160" s="41">
        <v>0</v>
      </c>
      <c r="F160" s="41">
        <v>0</v>
      </c>
    </row>
    <row r="161" spans="1:9" ht="18.75">
      <c r="A161" s="4"/>
      <c r="B161" s="4" t="s">
        <v>245</v>
      </c>
      <c r="C161" s="5" t="s">
        <v>114</v>
      </c>
      <c r="D161" s="6" t="s">
        <v>243</v>
      </c>
      <c r="E161" s="7">
        <f t="shared" ref="E161:H161" si="42">+E159+E160</f>
        <v>98</v>
      </c>
      <c r="F161" s="7">
        <f t="shared" si="42"/>
        <v>0</v>
      </c>
      <c r="G161" s="221">
        <f t="shared" si="42"/>
        <v>1280</v>
      </c>
      <c r="H161" s="7">
        <f t="shared" si="42"/>
        <v>250</v>
      </c>
    </row>
    <row r="162" spans="1:9" ht="18.75">
      <c r="A162" s="4">
        <v>21</v>
      </c>
      <c r="B162" s="4" t="s">
        <v>247</v>
      </c>
      <c r="C162" s="5" t="s">
        <v>114</v>
      </c>
      <c r="D162" s="6" t="s">
        <v>248</v>
      </c>
      <c r="E162" s="41">
        <v>775</v>
      </c>
      <c r="F162" s="41">
        <v>925</v>
      </c>
      <c r="G162" s="40">
        <v>10656.45</v>
      </c>
      <c r="H162" s="40">
        <v>12515</v>
      </c>
    </row>
    <row r="163" spans="1:9" ht="18.75">
      <c r="A163" s="1">
        <v>22</v>
      </c>
      <c r="B163" s="1"/>
      <c r="C163" s="5" t="s">
        <v>95</v>
      </c>
      <c r="D163" s="3" t="s">
        <v>250</v>
      </c>
      <c r="E163" s="41">
        <v>155.25</v>
      </c>
      <c r="F163" s="41">
        <v>0.25</v>
      </c>
      <c r="G163" s="40">
        <v>1750</v>
      </c>
      <c r="H163" s="40">
        <v>10</v>
      </c>
    </row>
    <row r="164" spans="1:9" ht="37.5">
      <c r="A164" s="1">
        <v>23</v>
      </c>
      <c r="B164" s="1"/>
      <c r="C164" s="5" t="s">
        <v>95</v>
      </c>
      <c r="D164" s="3" t="s">
        <v>251</v>
      </c>
      <c r="E164" s="41">
        <v>0</v>
      </c>
      <c r="F164" s="41">
        <v>0</v>
      </c>
      <c r="G164" s="40">
        <v>0</v>
      </c>
      <c r="H164" s="40">
        <v>0</v>
      </c>
    </row>
    <row r="165" spans="1:9" ht="18.75">
      <c r="A165" s="4"/>
      <c r="B165" s="4" t="s">
        <v>252</v>
      </c>
      <c r="C165" s="5" t="s">
        <v>95</v>
      </c>
      <c r="D165" s="6" t="s">
        <v>250</v>
      </c>
      <c r="E165" s="7">
        <f t="shared" ref="E165:H165" si="43">+E163+E164</f>
        <v>155.25</v>
      </c>
      <c r="F165" s="7">
        <f t="shared" si="43"/>
        <v>0.25</v>
      </c>
      <c r="G165" s="221">
        <f t="shared" si="43"/>
        <v>1750</v>
      </c>
      <c r="H165" s="7">
        <f t="shared" si="43"/>
        <v>10</v>
      </c>
    </row>
    <row r="166" spans="1:9" ht="18.75">
      <c r="A166" s="4">
        <v>24</v>
      </c>
      <c r="B166" s="4" t="s">
        <v>254</v>
      </c>
      <c r="C166" s="5" t="s">
        <v>81</v>
      </c>
      <c r="D166" s="6" t="s">
        <v>255</v>
      </c>
      <c r="E166" s="41">
        <v>72</v>
      </c>
      <c r="F166" s="41">
        <v>0</v>
      </c>
      <c r="G166" s="40">
        <v>0</v>
      </c>
      <c r="H166" s="40">
        <v>0</v>
      </c>
    </row>
    <row r="167" spans="1:9" ht="18.75">
      <c r="A167" s="1">
        <v>25</v>
      </c>
      <c r="B167" s="1"/>
      <c r="C167" s="5" t="s">
        <v>114</v>
      </c>
      <c r="D167" s="25" t="s">
        <v>257</v>
      </c>
      <c r="E167" s="41">
        <v>101.25</v>
      </c>
      <c r="F167" s="41">
        <v>0</v>
      </c>
      <c r="G167" s="40">
        <v>1450</v>
      </c>
      <c r="H167" s="40">
        <v>60</v>
      </c>
    </row>
    <row r="168" spans="1:9" ht="37.5">
      <c r="A168" s="17">
        <v>26</v>
      </c>
      <c r="B168" s="17"/>
      <c r="C168" s="5" t="s">
        <v>114</v>
      </c>
      <c r="D168" s="25" t="s">
        <v>258</v>
      </c>
      <c r="E168" s="41">
        <v>0</v>
      </c>
      <c r="F168" s="41">
        <v>0</v>
      </c>
      <c r="G168" s="40">
        <v>0</v>
      </c>
      <c r="H168" s="40">
        <v>0</v>
      </c>
    </row>
    <row r="169" spans="1:9" ht="18.75">
      <c r="A169" s="4"/>
      <c r="B169" s="4" t="s">
        <v>259</v>
      </c>
      <c r="C169" s="5" t="s">
        <v>114</v>
      </c>
      <c r="D169" s="6" t="s">
        <v>257</v>
      </c>
      <c r="E169" s="7">
        <f t="shared" ref="E169:H169" si="44">+E167+E168</f>
        <v>101.25</v>
      </c>
      <c r="F169" s="7">
        <f t="shared" si="44"/>
        <v>0</v>
      </c>
      <c r="G169" s="221">
        <f t="shared" si="44"/>
        <v>1450</v>
      </c>
      <c r="H169" s="7">
        <f t="shared" si="44"/>
        <v>60</v>
      </c>
    </row>
    <row r="170" spans="1:9" ht="18.75">
      <c r="A170" s="4">
        <v>27</v>
      </c>
      <c r="B170" s="4" t="s">
        <v>261</v>
      </c>
      <c r="C170" s="5" t="s">
        <v>85</v>
      </c>
      <c r="D170" s="6" t="s">
        <v>262</v>
      </c>
      <c r="E170" s="41">
        <v>74</v>
      </c>
      <c r="F170" s="41">
        <v>4</v>
      </c>
      <c r="G170" s="40">
        <v>890</v>
      </c>
      <c r="H170" s="40">
        <v>52</v>
      </c>
    </row>
    <row r="171" spans="1:9" ht="18.75">
      <c r="A171" s="4">
        <v>28</v>
      </c>
      <c r="B171" s="4" t="s">
        <v>264</v>
      </c>
      <c r="C171" s="5" t="s">
        <v>265</v>
      </c>
      <c r="D171" s="11" t="s">
        <v>266</v>
      </c>
      <c r="E171" s="41">
        <v>42</v>
      </c>
      <c r="F171" s="41">
        <v>0</v>
      </c>
      <c r="G171" s="40">
        <v>500</v>
      </c>
      <c r="H171" s="40">
        <v>0</v>
      </c>
    </row>
    <row r="172" spans="1:9" ht="18.75">
      <c r="A172" s="17">
        <v>29</v>
      </c>
      <c r="B172" s="17"/>
      <c r="C172" s="5" t="s">
        <v>272</v>
      </c>
      <c r="D172" s="3" t="s">
        <v>268</v>
      </c>
      <c r="E172" s="41">
        <v>65</v>
      </c>
      <c r="F172" s="41">
        <v>0</v>
      </c>
      <c r="G172" s="40">
        <v>1000</v>
      </c>
      <c r="H172" s="40">
        <v>0</v>
      </c>
    </row>
    <row r="173" spans="1:9" ht="18.75">
      <c r="A173" s="1">
        <v>30</v>
      </c>
      <c r="B173" s="1"/>
      <c r="C173" s="5" t="s">
        <v>272</v>
      </c>
      <c r="D173" s="3" t="s">
        <v>269</v>
      </c>
      <c r="E173" s="41">
        <v>10</v>
      </c>
      <c r="F173" s="41">
        <v>0</v>
      </c>
      <c r="G173" s="40">
        <f>28.75+86.25</f>
        <v>115</v>
      </c>
    </row>
    <row r="174" spans="1:9" ht="18.75">
      <c r="A174" s="1">
        <v>31</v>
      </c>
      <c r="B174" s="1"/>
      <c r="C174" s="5" t="s">
        <v>272</v>
      </c>
      <c r="D174" s="3" t="s">
        <v>270</v>
      </c>
      <c r="E174" s="41">
        <v>0</v>
      </c>
      <c r="F174" s="41">
        <v>0</v>
      </c>
    </row>
    <row r="175" spans="1:9" ht="18.75">
      <c r="A175" s="4"/>
      <c r="B175" s="4" t="s">
        <v>271</v>
      </c>
      <c r="C175" s="5" t="s">
        <v>272</v>
      </c>
      <c r="D175" s="6" t="s">
        <v>268</v>
      </c>
      <c r="E175" s="7">
        <f t="shared" ref="E175:H175" si="45">+E172+E173+E174</f>
        <v>75</v>
      </c>
      <c r="F175" s="7">
        <f t="shared" si="45"/>
        <v>0</v>
      </c>
      <c r="G175" s="221">
        <f t="shared" si="45"/>
        <v>1115</v>
      </c>
      <c r="H175" s="7">
        <f t="shared" si="45"/>
        <v>0</v>
      </c>
      <c r="I175" s="30">
        <v>45423.500000000007</v>
      </c>
    </row>
    <row r="176" spans="1:9" ht="18.75">
      <c r="A176" s="4">
        <v>32</v>
      </c>
      <c r="B176" s="4" t="s">
        <v>274</v>
      </c>
      <c r="C176" s="5" t="s">
        <v>275</v>
      </c>
      <c r="D176" s="6" t="s">
        <v>276</v>
      </c>
      <c r="E176" s="41">
        <v>36.5</v>
      </c>
      <c r="F176" s="41">
        <v>0.55000000000000004</v>
      </c>
      <c r="G176" s="40">
        <v>575</v>
      </c>
      <c r="H176" s="40">
        <v>20</v>
      </c>
    </row>
    <row r="177" spans="1:8" ht="18.75">
      <c r="A177" s="4">
        <v>33</v>
      </c>
      <c r="B177" s="4" t="s">
        <v>278</v>
      </c>
      <c r="C177" s="5" t="s">
        <v>95</v>
      </c>
      <c r="D177" s="6" t="s">
        <v>279</v>
      </c>
      <c r="E177" s="41">
        <v>80</v>
      </c>
      <c r="F177" s="41">
        <v>20</v>
      </c>
      <c r="G177" s="40">
        <v>850</v>
      </c>
      <c r="H177" s="40">
        <v>0</v>
      </c>
    </row>
    <row r="178" spans="1:8" ht="18.75">
      <c r="A178" s="1">
        <v>34</v>
      </c>
      <c r="B178" s="1"/>
      <c r="C178" s="5" t="s">
        <v>41</v>
      </c>
      <c r="D178" s="11" t="s">
        <v>281</v>
      </c>
      <c r="E178" s="41">
        <v>63</v>
      </c>
      <c r="F178" s="41">
        <v>8.07</v>
      </c>
      <c r="G178" s="40">
        <v>1034</v>
      </c>
      <c r="H178" s="40">
        <v>100</v>
      </c>
    </row>
    <row r="179" spans="1:8" ht="18.75">
      <c r="A179" s="1">
        <v>35</v>
      </c>
      <c r="B179" s="1"/>
      <c r="C179" s="5" t="s">
        <v>41</v>
      </c>
      <c r="D179" s="3" t="s">
        <v>282</v>
      </c>
      <c r="E179" s="41">
        <v>12</v>
      </c>
      <c r="F179" s="41">
        <v>0</v>
      </c>
      <c r="G179" s="40">
        <v>150.4</v>
      </c>
    </row>
    <row r="180" spans="1:8" ht="18.75">
      <c r="A180" s="4"/>
      <c r="B180" s="4" t="s">
        <v>283</v>
      </c>
      <c r="C180" s="5" t="s">
        <v>41</v>
      </c>
      <c r="D180" s="6" t="s">
        <v>281</v>
      </c>
      <c r="E180" s="7">
        <f t="shared" ref="E180:H180" si="46">+E178+E179</f>
        <v>75</v>
      </c>
      <c r="F180" s="7">
        <f t="shared" si="46"/>
        <v>8.07</v>
      </c>
      <c r="G180" s="221">
        <f t="shared" si="46"/>
        <v>1184.4000000000001</v>
      </c>
      <c r="H180" s="7">
        <f t="shared" si="46"/>
        <v>100</v>
      </c>
    </row>
    <row r="181" spans="1:8" ht="18.75">
      <c r="A181" s="4">
        <v>36</v>
      </c>
      <c r="B181" s="4" t="s">
        <v>285</v>
      </c>
      <c r="C181" s="5" t="s">
        <v>286</v>
      </c>
      <c r="D181" s="11" t="s">
        <v>287</v>
      </c>
      <c r="E181" s="41">
        <v>45</v>
      </c>
      <c r="F181" s="41">
        <v>1.1000000000000001</v>
      </c>
      <c r="G181" s="40">
        <v>550</v>
      </c>
      <c r="H181" s="40">
        <v>14</v>
      </c>
    </row>
    <row r="182" spans="1:8" ht="18.75">
      <c r="A182" s="26">
        <v>37</v>
      </c>
      <c r="B182" s="17"/>
      <c r="C182" s="5" t="s">
        <v>85</v>
      </c>
      <c r="D182" s="3" t="s">
        <v>289</v>
      </c>
      <c r="E182" s="41">
        <v>139.88</v>
      </c>
      <c r="F182" s="41">
        <v>0.25</v>
      </c>
      <c r="G182" s="40">
        <v>1980</v>
      </c>
      <c r="H182" s="40">
        <v>75</v>
      </c>
    </row>
    <row r="183" spans="1:8" ht="37.5">
      <c r="A183" s="1">
        <v>38</v>
      </c>
      <c r="B183" s="1"/>
      <c r="C183" s="5" t="s">
        <v>85</v>
      </c>
      <c r="D183" s="3" t="s">
        <v>290</v>
      </c>
      <c r="E183" s="41">
        <v>0</v>
      </c>
      <c r="F183" s="41">
        <v>0</v>
      </c>
      <c r="G183" s="40">
        <v>470</v>
      </c>
    </row>
    <row r="184" spans="1:8" ht="37.5">
      <c r="A184" s="1">
        <v>39</v>
      </c>
      <c r="B184" s="1"/>
      <c r="C184" s="5" t="s">
        <v>85</v>
      </c>
      <c r="D184" s="3" t="s">
        <v>291</v>
      </c>
      <c r="E184" s="41">
        <v>0</v>
      </c>
      <c r="F184" s="41">
        <v>0</v>
      </c>
      <c r="G184" s="40">
        <v>0</v>
      </c>
      <c r="H184" s="40">
        <v>0</v>
      </c>
    </row>
    <row r="185" spans="1:8" ht="18.75">
      <c r="A185" s="4"/>
      <c r="B185" s="4" t="s">
        <v>292</v>
      </c>
      <c r="C185" s="5" t="s">
        <v>85</v>
      </c>
      <c r="D185" s="6" t="s">
        <v>289</v>
      </c>
      <c r="E185" s="7">
        <f t="shared" ref="E185:H185" si="47">+E182+E183+E184</f>
        <v>139.88</v>
      </c>
      <c r="F185" s="7">
        <f t="shared" si="47"/>
        <v>0.25</v>
      </c>
      <c r="G185" s="221">
        <f t="shared" si="47"/>
        <v>2450</v>
      </c>
      <c r="H185" s="7">
        <f t="shared" si="47"/>
        <v>75</v>
      </c>
    </row>
    <row r="186" spans="1:8" ht="18.75">
      <c r="A186" s="18"/>
      <c r="B186" s="18"/>
      <c r="C186" s="19"/>
      <c r="D186" s="20" t="s">
        <v>294</v>
      </c>
      <c r="E186" s="30">
        <f t="shared" ref="E186:H186" si="48">+E137+E140+E143+E147+E157+E158+E161+E162+E165+E166+E169+E170+E171+E175+E176+E177+E180+E181+E185</f>
        <v>4047.88</v>
      </c>
      <c r="F186" s="30">
        <f t="shared" si="48"/>
        <v>3126.7200000000003</v>
      </c>
      <c r="G186" s="222">
        <f t="shared" si="48"/>
        <v>49837.170000000006</v>
      </c>
      <c r="H186" s="30">
        <f t="shared" si="48"/>
        <v>38036</v>
      </c>
    </row>
    <row r="187" spans="1:8" ht="18.75">
      <c r="A187" s="17">
        <v>1</v>
      </c>
      <c r="B187" s="17"/>
      <c r="C187" s="5" t="s">
        <v>81</v>
      </c>
      <c r="D187" s="25" t="s">
        <v>295</v>
      </c>
      <c r="E187" s="41">
        <v>425</v>
      </c>
      <c r="F187" s="41">
        <v>600</v>
      </c>
      <c r="G187" s="40">
        <v>5500</v>
      </c>
      <c r="H187" s="40">
        <v>7600</v>
      </c>
    </row>
    <row r="188" spans="1:8" ht="18.75">
      <c r="A188" s="4"/>
      <c r="B188" s="4"/>
      <c r="C188" s="5" t="s">
        <v>81</v>
      </c>
      <c r="D188" s="6" t="s">
        <v>295</v>
      </c>
      <c r="E188" s="7">
        <f t="shared" ref="E188:H188" si="49">E187</f>
        <v>425</v>
      </c>
      <c r="F188" s="7">
        <f t="shared" si="49"/>
        <v>600</v>
      </c>
      <c r="G188" s="221">
        <f t="shared" si="49"/>
        <v>5500</v>
      </c>
      <c r="H188" s="7">
        <f t="shared" si="49"/>
        <v>7600</v>
      </c>
    </row>
    <row r="189" spans="1:8" ht="18.75">
      <c r="A189" s="1">
        <v>2</v>
      </c>
      <c r="B189" s="1"/>
      <c r="C189" s="5" t="s">
        <v>85</v>
      </c>
      <c r="D189" s="11" t="s">
        <v>296</v>
      </c>
      <c r="E189" s="41">
        <v>240</v>
      </c>
      <c r="F189" s="41">
        <v>40</v>
      </c>
      <c r="G189" s="40">
        <v>3020</v>
      </c>
      <c r="H189" s="40">
        <v>440</v>
      </c>
    </row>
    <row r="190" spans="1:8" ht="37.5">
      <c r="A190" s="1">
        <v>3</v>
      </c>
      <c r="B190" s="1"/>
      <c r="C190" s="5" t="s">
        <v>85</v>
      </c>
      <c r="D190" s="3" t="s">
        <v>297</v>
      </c>
      <c r="E190" s="41">
        <v>170</v>
      </c>
      <c r="F190" s="41">
        <v>0</v>
      </c>
      <c r="G190" s="40">
        <v>2714</v>
      </c>
    </row>
    <row r="191" spans="1:8" ht="37.5">
      <c r="A191" s="1">
        <v>4</v>
      </c>
      <c r="B191" s="1"/>
      <c r="C191" s="5" t="s">
        <v>85</v>
      </c>
      <c r="D191" s="3" t="s">
        <v>298</v>
      </c>
      <c r="E191" s="41">
        <v>60</v>
      </c>
      <c r="F191" s="41">
        <v>0</v>
      </c>
      <c r="G191" s="40">
        <v>736</v>
      </c>
    </row>
    <row r="192" spans="1:8" ht="18.75">
      <c r="A192" s="4"/>
      <c r="B192" s="4" t="s">
        <v>299</v>
      </c>
      <c r="C192" s="5" t="s">
        <v>85</v>
      </c>
      <c r="D192" s="6" t="s">
        <v>296</v>
      </c>
      <c r="E192" s="7">
        <f t="shared" ref="E192:H192" si="50">+E189+E190+E191</f>
        <v>470</v>
      </c>
      <c r="F192" s="7">
        <f t="shared" si="50"/>
        <v>40</v>
      </c>
      <c r="G192" s="221">
        <f t="shared" si="50"/>
        <v>6470</v>
      </c>
      <c r="H192" s="7">
        <f t="shared" si="50"/>
        <v>440</v>
      </c>
    </row>
    <row r="193" spans="1:9" ht="18.75">
      <c r="A193" s="4">
        <v>5</v>
      </c>
      <c r="B193" s="4" t="s">
        <v>301</v>
      </c>
      <c r="C193" s="5" t="s">
        <v>286</v>
      </c>
      <c r="D193" s="6" t="s">
        <v>302</v>
      </c>
      <c r="E193" s="41">
        <v>360</v>
      </c>
      <c r="F193" s="41">
        <v>40</v>
      </c>
      <c r="G193" s="40">
        <v>4500</v>
      </c>
      <c r="H193" s="40">
        <v>600</v>
      </c>
    </row>
    <row r="194" spans="1:9" ht="18.75">
      <c r="A194" s="1">
        <v>6</v>
      </c>
      <c r="B194" s="1"/>
      <c r="C194" s="5" t="s">
        <v>114</v>
      </c>
      <c r="D194" s="3" t="s">
        <v>304</v>
      </c>
      <c r="E194" s="41">
        <v>250</v>
      </c>
      <c r="F194" s="41">
        <v>50</v>
      </c>
      <c r="G194" s="40">
        <v>3456</v>
      </c>
      <c r="H194" s="40">
        <v>550</v>
      </c>
    </row>
    <row r="195" spans="1:9" ht="18.75">
      <c r="A195" s="1">
        <v>7</v>
      </c>
      <c r="B195" s="1"/>
      <c r="C195" s="5" t="s">
        <v>114</v>
      </c>
      <c r="D195" s="3" t="s">
        <v>305</v>
      </c>
      <c r="E195" s="41">
        <v>35</v>
      </c>
      <c r="F195" s="41">
        <v>0</v>
      </c>
      <c r="G195" s="40">
        <v>443</v>
      </c>
    </row>
    <row r="196" spans="1:9" ht="18.75">
      <c r="A196" s="4"/>
      <c r="B196" s="4" t="s">
        <v>306</v>
      </c>
      <c r="C196" s="5" t="s">
        <v>114</v>
      </c>
      <c r="D196" s="6" t="s">
        <v>304</v>
      </c>
      <c r="E196" s="7">
        <f t="shared" ref="E196:H196" si="51">+E194+E195</f>
        <v>285</v>
      </c>
      <c r="F196" s="7">
        <f t="shared" si="51"/>
        <v>50</v>
      </c>
      <c r="G196" s="221">
        <f t="shared" si="51"/>
        <v>3899</v>
      </c>
      <c r="H196" s="7">
        <f t="shared" si="51"/>
        <v>550</v>
      </c>
      <c r="I196" s="7">
        <f t="shared" ref="I196" si="52">+I194+I195</f>
        <v>0</v>
      </c>
    </row>
    <row r="197" spans="1:9" ht="18.75">
      <c r="A197" s="4">
        <v>8</v>
      </c>
      <c r="B197" s="4" t="s">
        <v>308</v>
      </c>
      <c r="C197" s="5" t="s">
        <v>309</v>
      </c>
      <c r="D197" s="6" t="s">
        <v>310</v>
      </c>
      <c r="E197" s="41">
        <v>550</v>
      </c>
      <c r="F197" s="41">
        <v>60</v>
      </c>
      <c r="G197" s="40">
        <v>7560</v>
      </c>
      <c r="H197" s="40">
        <v>850</v>
      </c>
    </row>
    <row r="198" spans="1:9" ht="18.75">
      <c r="A198" s="4">
        <v>9</v>
      </c>
      <c r="B198" s="4" t="s">
        <v>312</v>
      </c>
      <c r="C198" s="5" t="s">
        <v>202</v>
      </c>
      <c r="D198" s="6" t="s">
        <v>313</v>
      </c>
      <c r="E198" s="41">
        <v>215</v>
      </c>
      <c r="F198" s="41">
        <v>20</v>
      </c>
      <c r="G198" s="40">
        <v>2800</v>
      </c>
      <c r="H198" s="40">
        <v>250</v>
      </c>
    </row>
    <row r="199" spans="1:9" ht="18.75">
      <c r="A199" s="4">
        <v>10</v>
      </c>
      <c r="B199" s="4" t="s">
        <v>315</v>
      </c>
      <c r="C199" s="5" t="s">
        <v>316</v>
      </c>
      <c r="D199" s="6" t="s">
        <v>317</v>
      </c>
      <c r="E199" s="41">
        <v>105</v>
      </c>
      <c r="F199" s="41">
        <v>62</v>
      </c>
      <c r="G199" s="40">
        <v>1150</v>
      </c>
      <c r="H199" s="40">
        <v>140</v>
      </c>
    </row>
    <row r="200" spans="1:9" ht="18.75">
      <c r="A200" s="1">
        <v>11</v>
      </c>
      <c r="B200" s="1"/>
      <c r="C200" s="5" t="s">
        <v>90</v>
      </c>
      <c r="D200" s="3" t="s">
        <v>319</v>
      </c>
      <c r="E200" s="41">
        <v>175</v>
      </c>
      <c r="F200" s="41">
        <v>44</v>
      </c>
      <c r="G200" s="40">
        <v>1900</v>
      </c>
      <c r="H200" s="40">
        <v>372</v>
      </c>
    </row>
    <row r="201" spans="1:9" ht="18.75">
      <c r="A201" s="1">
        <v>12</v>
      </c>
      <c r="B201" s="1"/>
      <c r="C201" s="5" t="s">
        <v>90</v>
      </c>
      <c r="D201" s="3" t="s">
        <v>320</v>
      </c>
      <c r="E201" s="41">
        <v>58</v>
      </c>
      <c r="F201" s="41">
        <v>0</v>
      </c>
      <c r="G201" s="40">
        <v>690</v>
      </c>
    </row>
    <row r="202" spans="1:9" ht="18.75">
      <c r="A202" s="1">
        <v>13</v>
      </c>
      <c r="B202" s="1"/>
      <c r="C202" s="5" t="s">
        <v>90</v>
      </c>
      <c r="D202" s="3" t="s">
        <v>321</v>
      </c>
      <c r="E202" s="41">
        <v>18</v>
      </c>
      <c r="F202" s="41">
        <v>0</v>
      </c>
      <c r="G202" s="40">
        <v>211.2</v>
      </c>
    </row>
    <row r="203" spans="1:9" ht="18.75">
      <c r="A203" s="1">
        <v>14</v>
      </c>
      <c r="B203" s="1"/>
      <c r="C203" s="5" t="s">
        <v>90</v>
      </c>
      <c r="D203" s="3" t="s">
        <v>322</v>
      </c>
      <c r="E203" s="41">
        <v>96</v>
      </c>
      <c r="F203" s="41">
        <v>0</v>
      </c>
      <c r="G203" s="40">
        <v>1149.8699999999999</v>
      </c>
    </row>
    <row r="204" spans="1:9" ht="18.75">
      <c r="A204" s="1">
        <v>15</v>
      </c>
      <c r="B204" s="1"/>
      <c r="C204" s="5" t="s">
        <v>90</v>
      </c>
      <c r="D204" s="3" t="s">
        <v>323</v>
      </c>
      <c r="E204" s="41">
        <v>53</v>
      </c>
      <c r="F204" s="41">
        <v>0</v>
      </c>
      <c r="G204" s="40">
        <v>630</v>
      </c>
    </row>
    <row r="205" spans="1:9" ht="18.75">
      <c r="A205" s="1">
        <v>16</v>
      </c>
      <c r="B205" s="1"/>
      <c r="C205" s="5" t="s">
        <v>90</v>
      </c>
      <c r="D205" s="3" t="s">
        <v>324</v>
      </c>
      <c r="E205" s="41">
        <v>0</v>
      </c>
      <c r="F205" s="41">
        <v>0</v>
      </c>
    </row>
    <row r="206" spans="1:9" ht="18.75">
      <c r="A206" s="4"/>
      <c r="B206" s="4" t="s">
        <v>325</v>
      </c>
      <c r="C206" s="5" t="s">
        <v>90</v>
      </c>
      <c r="D206" s="6" t="s">
        <v>319</v>
      </c>
      <c r="E206" s="7">
        <f t="shared" ref="E206:H206" si="53">+E200+E201+E202+E203+E204+E205</f>
        <v>400</v>
      </c>
      <c r="F206" s="7">
        <f t="shared" si="53"/>
        <v>44</v>
      </c>
      <c r="G206" s="221">
        <f t="shared" si="53"/>
        <v>4581.07</v>
      </c>
      <c r="H206" s="7">
        <f t="shared" si="53"/>
        <v>372</v>
      </c>
    </row>
    <row r="207" spans="1:9" ht="18.75">
      <c r="A207" s="4">
        <v>17</v>
      </c>
      <c r="B207" s="4" t="s">
        <v>327</v>
      </c>
      <c r="C207" s="5" t="s">
        <v>9</v>
      </c>
      <c r="D207" s="6" t="s">
        <v>328</v>
      </c>
      <c r="E207" s="41">
        <v>310</v>
      </c>
      <c r="F207" s="41">
        <v>395</v>
      </c>
      <c r="G207" s="40">
        <v>4000</v>
      </c>
      <c r="H207" s="40">
        <v>5400</v>
      </c>
    </row>
    <row r="208" spans="1:9" s="44" customFormat="1" ht="18.75">
      <c r="A208" s="43">
        <v>18</v>
      </c>
      <c r="B208" s="43"/>
      <c r="C208" s="5" t="s">
        <v>41</v>
      </c>
      <c r="D208" s="11" t="s">
        <v>330</v>
      </c>
      <c r="E208" s="41">
        <v>70</v>
      </c>
      <c r="F208" s="41">
        <v>3</v>
      </c>
      <c r="G208" s="40">
        <v>800</v>
      </c>
      <c r="H208" s="40">
        <v>130</v>
      </c>
      <c r="I208" s="40"/>
    </row>
    <row r="209" spans="1:9" ht="18.75">
      <c r="A209" s="1">
        <v>19</v>
      </c>
      <c r="B209" s="1"/>
      <c r="C209" s="5" t="s">
        <v>41</v>
      </c>
      <c r="D209" s="3" t="s">
        <v>331</v>
      </c>
      <c r="E209" s="41">
        <v>120</v>
      </c>
      <c r="F209" s="41">
        <v>0</v>
      </c>
      <c r="G209" s="40">
        <v>1150</v>
      </c>
    </row>
    <row r="210" spans="1:9" ht="18.75">
      <c r="A210" s="4"/>
      <c r="B210" s="4" t="s">
        <v>332</v>
      </c>
      <c r="C210" s="5" t="s">
        <v>41</v>
      </c>
      <c r="D210" s="6" t="s">
        <v>330</v>
      </c>
      <c r="E210" s="7">
        <f t="shared" ref="E210:H210" si="54">+E208+E209</f>
        <v>190</v>
      </c>
      <c r="F210" s="7">
        <f t="shared" si="54"/>
        <v>3</v>
      </c>
      <c r="G210" s="221">
        <f t="shared" si="54"/>
        <v>1950</v>
      </c>
      <c r="H210" s="7">
        <f t="shared" si="54"/>
        <v>130</v>
      </c>
      <c r="I210" s="7">
        <f t="shared" ref="I210" si="55">+I208+I209</f>
        <v>0</v>
      </c>
    </row>
    <row r="211" spans="1:9" ht="18.75">
      <c r="A211" s="1">
        <v>20</v>
      </c>
      <c r="B211" s="1"/>
      <c r="C211" s="5" t="s">
        <v>19</v>
      </c>
      <c r="D211" s="3" t="s">
        <v>334</v>
      </c>
      <c r="E211" s="41">
        <v>133</v>
      </c>
      <c r="F211" s="41">
        <v>5</v>
      </c>
      <c r="G211" s="40">
        <v>1597.97</v>
      </c>
      <c r="H211" s="40">
        <v>60</v>
      </c>
    </row>
    <row r="212" spans="1:9" ht="18.75">
      <c r="A212" s="1">
        <v>21</v>
      </c>
      <c r="B212" s="1"/>
      <c r="C212" s="5" t="s">
        <v>19</v>
      </c>
      <c r="D212" s="3" t="s">
        <v>335</v>
      </c>
      <c r="E212" s="41">
        <v>182</v>
      </c>
      <c r="F212" s="41">
        <v>0</v>
      </c>
      <c r="G212" s="40">
        <v>2187.9899999999998</v>
      </c>
    </row>
    <row r="213" spans="1:9" ht="18.75">
      <c r="A213" s="1">
        <v>22</v>
      </c>
      <c r="B213" s="1"/>
      <c r="C213" s="5" t="s">
        <v>19</v>
      </c>
      <c r="D213" s="3" t="s">
        <v>336</v>
      </c>
      <c r="E213" s="41">
        <v>0</v>
      </c>
      <c r="F213" s="41">
        <v>0</v>
      </c>
      <c r="G213" s="40">
        <v>0</v>
      </c>
      <c r="H213" s="40">
        <v>0</v>
      </c>
    </row>
    <row r="214" spans="1:9" ht="18.75">
      <c r="A214" s="4"/>
      <c r="B214" s="4" t="s">
        <v>337</v>
      </c>
      <c r="C214" s="5" t="s">
        <v>19</v>
      </c>
      <c r="D214" s="6" t="s">
        <v>334</v>
      </c>
      <c r="E214" s="7">
        <f t="shared" ref="E214:H214" si="56">+E211+E212+E213</f>
        <v>315</v>
      </c>
      <c r="F214" s="7">
        <f t="shared" si="56"/>
        <v>5</v>
      </c>
      <c r="G214" s="221">
        <f t="shared" si="56"/>
        <v>3785.96</v>
      </c>
      <c r="H214" s="7">
        <f t="shared" si="56"/>
        <v>60</v>
      </c>
    </row>
    <row r="215" spans="1:9" ht="37.5">
      <c r="A215" s="4">
        <v>23</v>
      </c>
      <c r="B215" s="4" t="s">
        <v>339</v>
      </c>
      <c r="C215" s="5" t="s">
        <v>202</v>
      </c>
      <c r="D215" s="6" t="s">
        <v>512</v>
      </c>
      <c r="E215" s="41">
        <v>18</v>
      </c>
      <c r="F215" s="41">
        <v>0</v>
      </c>
      <c r="G215" s="40">
        <v>250</v>
      </c>
      <c r="H215" s="40">
        <v>0</v>
      </c>
      <c r="I215" s="30">
        <v>48103.590000000011</v>
      </c>
    </row>
    <row r="216" spans="1:9" ht="18.75">
      <c r="A216" s="1">
        <v>24</v>
      </c>
      <c r="B216" s="1"/>
      <c r="C216" s="5" t="s">
        <v>90</v>
      </c>
      <c r="D216" s="3" t="s">
        <v>341</v>
      </c>
      <c r="E216" s="41">
        <v>85</v>
      </c>
      <c r="F216" s="41">
        <v>5</v>
      </c>
      <c r="G216" s="40">
        <v>1191</v>
      </c>
      <c r="H216" s="40">
        <v>50</v>
      </c>
    </row>
    <row r="217" spans="1:9" ht="18.75">
      <c r="A217" s="1">
        <v>25</v>
      </c>
      <c r="B217" s="1"/>
      <c r="C217" s="5" t="s">
        <v>90</v>
      </c>
      <c r="D217" s="3" t="s">
        <v>342</v>
      </c>
      <c r="E217" s="41">
        <v>79</v>
      </c>
      <c r="F217" s="41">
        <v>0</v>
      </c>
      <c r="G217" s="40">
        <v>822.17</v>
      </c>
    </row>
    <row r="218" spans="1:9" ht="18.75">
      <c r="A218" s="4"/>
      <c r="B218" s="4" t="s">
        <v>343</v>
      </c>
      <c r="C218" s="5" t="s">
        <v>90</v>
      </c>
      <c r="D218" s="6" t="s">
        <v>341</v>
      </c>
      <c r="E218" s="7">
        <f t="shared" ref="E218:H218" si="57">+E216+E217</f>
        <v>164</v>
      </c>
      <c r="F218" s="7">
        <f t="shared" si="57"/>
        <v>5</v>
      </c>
      <c r="G218" s="221">
        <f t="shared" si="57"/>
        <v>2013.17</v>
      </c>
      <c r="H218" s="7">
        <f t="shared" si="57"/>
        <v>50</v>
      </c>
      <c r="I218" s="7">
        <f t="shared" ref="I218" si="58">+I216+I217</f>
        <v>0</v>
      </c>
    </row>
    <row r="219" spans="1:9" ht="18.75">
      <c r="A219" s="17">
        <v>26</v>
      </c>
      <c r="B219" s="17"/>
      <c r="C219" s="5" t="s">
        <v>41</v>
      </c>
      <c r="D219" s="11" t="s">
        <v>345</v>
      </c>
      <c r="E219" s="41">
        <v>120</v>
      </c>
      <c r="F219" s="41">
        <v>18</v>
      </c>
      <c r="G219" s="40">
        <v>1450</v>
      </c>
      <c r="H219" s="40">
        <v>275</v>
      </c>
    </row>
    <row r="220" spans="1:9" ht="37.5">
      <c r="A220" s="1">
        <v>27</v>
      </c>
      <c r="B220" s="1"/>
      <c r="C220" s="5" t="s">
        <v>41</v>
      </c>
      <c r="D220" s="3" t="s">
        <v>346</v>
      </c>
      <c r="E220" s="41">
        <v>290</v>
      </c>
      <c r="F220" s="41">
        <v>0</v>
      </c>
      <c r="G220" s="40">
        <v>3151</v>
      </c>
    </row>
    <row r="221" spans="1:9" ht="37.5">
      <c r="A221" s="1">
        <v>28</v>
      </c>
      <c r="B221" s="1"/>
      <c r="C221" s="5" t="s">
        <v>41</v>
      </c>
      <c r="D221" s="3" t="s">
        <v>347</v>
      </c>
      <c r="E221" s="41">
        <v>0</v>
      </c>
      <c r="F221" s="41">
        <v>0</v>
      </c>
      <c r="G221" s="40">
        <v>0</v>
      </c>
      <c r="H221" s="40">
        <v>0</v>
      </c>
    </row>
    <row r="222" spans="1:9" ht="18.75">
      <c r="A222" s="4"/>
      <c r="B222" s="4" t="s">
        <v>348</v>
      </c>
      <c r="C222" s="5" t="s">
        <v>41</v>
      </c>
      <c r="D222" s="6" t="s">
        <v>345</v>
      </c>
      <c r="E222" s="7">
        <f t="shared" ref="E222:H222" si="59">+E219+E220+E221</f>
        <v>410</v>
      </c>
      <c r="F222" s="7">
        <f t="shared" si="59"/>
        <v>18</v>
      </c>
      <c r="G222" s="221">
        <f t="shared" si="59"/>
        <v>4601</v>
      </c>
      <c r="H222" s="7">
        <f t="shared" si="59"/>
        <v>275</v>
      </c>
      <c r="I222" s="7">
        <f t="shared" ref="I222" si="60">+I219+I220+I221</f>
        <v>0</v>
      </c>
    </row>
    <row r="223" spans="1:9" ht="18.75">
      <c r="A223" s="4">
        <v>29</v>
      </c>
      <c r="B223" s="4" t="s">
        <v>350</v>
      </c>
      <c r="C223" s="5" t="s">
        <v>9</v>
      </c>
      <c r="D223" s="6" t="s">
        <v>351</v>
      </c>
      <c r="E223" s="41">
        <v>80</v>
      </c>
      <c r="F223" s="41">
        <v>0</v>
      </c>
      <c r="G223" s="40">
        <v>785</v>
      </c>
    </row>
    <row r="224" spans="1:9" ht="18.75">
      <c r="A224" s="18"/>
      <c r="B224" s="18"/>
      <c r="C224" s="19"/>
      <c r="D224" s="20" t="s">
        <v>353</v>
      </c>
      <c r="E224" s="30">
        <f t="shared" ref="E224:H224" si="61">+E188+E192+E193+E196+E197+E198+E199+E206+E207+E210+E214+E215+E218+E222+E223</f>
        <v>4297</v>
      </c>
      <c r="F224" s="30">
        <f t="shared" si="61"/>
        <v>1342</v>
      </c>
      <c r="G224" s="222">
        <f t="shared" si="61"/>
        <v>53845.2</v>
      </c>
      <c r="H224" s="30">
        <f t="shared" si="61"/>
        <v>16717</v>
      </c>
      <c r="I224" s="21">
        <f t="shared" ref="I224" si="62">+I223+I222+I218+I215+I214+I206+I207+I210+I197+I198+I199+I196+I193+I192+I188</f>
        <v>48103.590000000011</v>
      </c>
    </row>
    <row r="225" spans="1:8" ht="18.75">
      <c r="A225" s="27">
        <v>30</v>
      </c>
      <c r="B225" s="27"/>
      <c r="C225" s="5" t="s">
        <v>85</v>
      </c>
      <c r="D225" s="28" t="s">
        <v>354</v>
      </c>
      <c r="E225" s="41">
        <v>0</v>
      </c>
      <c r="F225" s="41">
        <v>0</v>
      </c>
      <c r="G225" s="40">
        <v>0</v>
      </c>
      <c r="H225" s="40">
        <v>0</v>
      </c>
    </row>
    <row r="226" spans="1:8" ht="18.75">
      <c r="A226" s="18"/>
      <c r="B226" s="18" t="s">
        <v>355</v>
      </c>
      <c r="C226" s="19"/>
      <c r="D226" s="20" t="s">
        <v>356</v>
      </c>
      <c r="E226" s="21">
        <f t="shared" ref="E226:H226" si="63">E225</f>
        <v>0</v>
      </c>
      <c r="F226" s="21">
        <f t="shared" si="63"/>
        <v>0</v>
      </c>
      <c r="G226" s="223">
        <f t="shared" si="63"/>
        <v>0</v>
      </c>
      <c r="H226" s="21">
        <f t="shared" si="63"/>
        <v>0</v>
      </c>
    </row>
    <row r="227" spans="1:8" ht="18.75">
      <c r="A227" s="1">
        <v>1</v>
      </c>
      <c r="B227" s="1"/>
      <c r="C227" s="5" t="s">
        <v>60</v>
      </c>
      <c r="D227" s="3" t="s">
        <v>357</v>
      </c>
      <c r="E227" s="41">
        <v>210</v>
      </c>
      <c r="F227" s="41">
        <v>200</v>
      </c>
      <c r="G227" s="40">
        <v>3070</v>
      </c>
      <c r="H227" s="40">
        <v>2600</v>
      </c>
    </row>
    <row r="228" spans="1:8" ht="18.75">
      <c r="A228" s="1">
        <v>2</v>
      </c>
      <c r="B228" s="1"/>
      <c r="C228" s="5" t="s">
        <v>60</v>
      </c>
      <c r="D228" s="3" t="s">
        <v>358</v>
      </c>
      <c r="E228" s="41">
        <v>0</v>
      </c>
      <c r="F228" s="41">
        <v>0</v>
      </c>
      <c r="G228" s="40">
        <v>0</v>
      </c>
      <c r="H228" s="40">
        <v>0</v>
      </c>
    </row>
    <row r="229" spans="1:8" ht="18.75">
      <c r="A229" s="4"/>
      <c r="B229" s="4" t="s">
        <v>359</v>
      </c>
      <c r="C229" s="5" t="s">
        <v>60</v>
      </c>
      <c r="D229" s="6" t="s">
        <v>357</v>
      </c>
      <c r="E229" s="7">
        <f t="shared" ref="E229:H229" si="64">+E227+E228</f>
        <v>210</v>
      </c>
      <c r="F229" s="7">
        <f t="shared" si="64"/>
        <v>200</v>
      </c>
      <c r="G229" s="221">
        <f t="shared" si="64"/>
        <v>3070</v>
      </c>
      <c r="H229" s="7">
        <f t="shared" si="64"/>
        <v>2600</v>
      </c>
    </row>
    <row r="230" spans="1:8" ht="17.25" customHeight="1">
      <c r="A230" s="4">
        <v>3</v>
      </c>
      <c r="B230" s="4" t="s">
        <v>361</v>
      </c>
      <c r="C230" s="5" t="s">
        <v>14</v>
      </c>
      <c r="D230" s="200" t="s">
        <v>362</v>
      </c>
      <c r="E230" s="41">
        <v>300</v>
      </c>
      <c r="F230" s="41">
        <v>850</v>
      </c>
      <c r="G230" s="40">
        <v>3350</v>
      </c>
      <c r="H230" s="40">
        <v>10600</v>
      </c>
    </row>
    <row r="231" spans="1:8" ht="18.75">
      <c r="A231" s="4">
        <v>4</v>
      </c>
      <c r="B231" s="4" t="s">
        <v>363</v>
      </c>
      <c r="C231" s="5" t="s">
        <v>19</v>
      </c>
      <c r="D231" s="6" t="s">
        <v>364</v>
      </c>
      <c r="E231" s="41">
        <v>270</v>
      </c>
      <c r="F231" s="41">
        <v>40.5</v>
      </c>
      <c r="G231" s="40">
        <v>3450</v>
      </c>
      <c r="H231" s="40">
        <v>525</v>
      </c>
    </row>
    <row r="232" spans="1:8" ht="18.75">
      <c r="A232" s="4">
        <v>5</v>
      </c>
      <c r="B232" s="4" t="s">
        <v>366</v>
      </c>
      <c r="C232" s="5" t="s">
        <v>9</v>
      </c>
      <c r="D232" s="6" t="s">
        <v>367</v>
      </c>
      <c r="E232" s="41">
        <v>320</v>
      </c>
      <c r="F232" s="41">
        <v>350</v>
      </c>
      <c r="G232" s="40">
        <v>3800</v>
      </c>
      <c r="H232" s="40">
        <v>3800</v>
      </c>
    </row>
    <row r="233" spans="1:8" ht="18.75">
      <c r="A233" s="4">
        <v>6</v>
      </c>
      <c r="B233" s="4" t="s">
        <v>369</v>
      </c>
      <c r="C233" s="5" t="s">
        <v>148</v>
      </c>
      <c r="D233" s="6" t="s">
        <v>370</v>
      </c>
      <c r="E233" s="41">
        <v>330</v>
      </c>
      <c r="F233" s="41">
        <v>30</v>
      </c>
      <c r="G233" s="40">
        <v>4240</v>
      </c>
      <c r="H233" s="40">
        <v>300</v>
      </c>
    </row>
    <row r="234" spans="1:8" ht="18.75">
      <c r="A234" s="1">
        <v>7</v>
      </c>
      <c r="B234" s="1"/>
      <c r="C234" s="5" t="s">
        <v>148</v>
      </c>
      <c r="D234" s="3" t="s">
        <v>372</v>
      </c>
      <c r="E234" s="41">
        <v>700</v>
      </c>
      <c r="F234" s="41">
        <v>750</v>
      </c>
      <c r="G234" s="40">
        <v>8300</v>
      </c>
      <c r="H234" s="40">
        <v>8800</v>
      </c>
    </row>
    <row r="235" spans="1:8" ht="18.75">
      <c r="A235" s="1">
        <v>8</v>
      </c>
      <c r="B235" s="1"/>
      <c r="C235" s="5" t="s">
        <v>148</v>
      </c>
      <c r="D235" s="3" t="s">
        <v>373</v>
      </c>
      <c r="E235" s="41">
        <v>0</v>
      </c>
      <c r="F235" s="41">
        <v>0</v>
      </c>
      <c r="G235" s="40">
        <v>0</v>
      </c>
      <c r="H235" s="40">
        <v>0</v>
      </c>
    </row>
    <row r="236" spans="1:8" ht="18.75">
      <c r="A236" s="4"/>
      <c r="B236" s="4" t="s">
        <v>374</v>
      </c>
      <c r="C236" s="5" t="s">
        <v>148</v>
      </c>
      <c r="D236" s="6" t="s">
        <v>372</v>
      </c>
      <c r="E236" s="7">
        <f t="shared" ref="E236:H236" si="65">+E234+E235</f>
        <v>700</v>
      </c>
      <c r="F236" s="7">
        <f t="shared" si="65"/>
        <v>750</v>
      </c>
      <c r="G236" s="221">
        <f t="shared" si="65"/>
        <v>8300</v>
      </c>
      <c r="H236" s="7">
        <f t="shared" si="65"/>
        <v>8800</v>
      </c>
    </row>
    <row r="237" spans="1:8" ht="18.75">
      <c r="A237" s="1">
        <v>9</v>
      </c>
      <c r="B237" s="1"/>
      <c r="C237" s="5" t="s">
        <v>41</v>
      </c>
      <c r="D237" s="3" t="s">
        <v>376</v>
      </c>
      <c r="E237" s="41">
        <v>150</v>
      </c>
      <c r="F237" s="41">
        <v>50</v>
      </c>
      <c r="G237" s="40">
        <v>1909</v>
      </c>
      <c r="H237" s="40">
        <v>230</v>
      </c>
    </row>
    <row r="238" spans="1:8" ht="18.75">
      <c r="A238" s="1">
        <v>10</v>
      </c>
      <c r="B238" s="1"/>
      <c r="C238" s="5" t="s">
        <v>41</v>
      </c>
      <c r="D238" s="3" t="s">
        <v>377</v>
      </c>
      <c r="E238" s="41">
        <v>0</v>
      </c>
      <c r="F238" s="41">
        <v>0</v>
      </c>
      <c r="G238" s="40">
        <v>0</v>
      </c>
      <c r="H238" s="40">
        <v>0</v>
      </c>
    </row>
    <row r="239" spans="1:8" ht="18.75">
      <c r="A239" s="4"/>
      <c r="B239" s="4" t="s">
        <v>378</v>
      </c>
      <c r="C239" s="5" t="s">
        <v>41</v>
      </c>
      <c r="D239" s="6" t="s">
        <v>376</v>
      </c>
      <c r="E239" s="7">
        <f t="shared" ref="E239:H239" si="66">+E237+E238</f>
        <v>150</v>
      </c>
      <c r="F239" s="7">
        <f t="shared" si="66"/>
        <v>50</v>
      </c>
      <c r="G239" s="221">
        <f t="shared" si="66"/>
        <v>1909</v>
      </c>
      <c r="H239" s="7">
        <f t="shared" si="66"/>
        <v>230</v>
      </c>
    </row>
    <row r="240" spans="1:8" ht="18.75">
      <c r="A240" s="4">
        <v>11</v>
      </c>
      <c r="B240" s="4" t="s">
        <v>380</v>
      </c>
      <c r="C240" s="5" t="s">
        <v>286</v>
      </c>
      <c r="D240" s="200" t="s">
        <v>381</v>
      </c>
      <c r="E240" s="41">
        <v>80</v>
      </c>
      <c r="F240" s="41">
        <v>0</v>
      </c>
      <c r="G240" s="40">
        <v>0</v>
      </c>
      <c r="H240" s="40">
        <v>25</v>
      </c>
    </row>
    <row r="241" spans="1:8" ht="24.75" customHeight="1">
      <c r="A241" s="18"/>
      <c r="B241" s="18"/>
      <c r="C241" s="19"/>
      <c r="D241" s="201" t="s">
        <v>383</v>
      </c>
      <c r="E241" s="30">
        <f t="shared" ref="E241:H241" si="67">+E229+E230+E231+E232+E233+E236+E239+E240</f>
        <v>2360</v>
      </c>
      <c r="F241" s="30">
        <f t="shared" si="67"/>
        <v>2270.5</v>
      </c>
      <c r="G241" s="222">
        <f t="shared" si="67"/>
        <v>28119</v>
      </c>
      <c r="H241" s="30">
        <f t="shared" si="67"/>
        <v>26880</v>
      </c>
    </row>
    <row r="242" spans="1:8" ht="18.75">
      <c r="A242" s="1">
        <v>1</v>
      </c>
      <c r="B242" s="1"/>
      <c r="C242" s="5" t="s">
        <v>90</v>
      </c>
      <c r="D242" s="3" t="s">
        <v>384</v>
      </c>
      <c r="E242" s="41">
        <v>280</v>
      </c>
      <c r="F242" s="41">
        <v>305</v>
      </c>
      <c r="G242" s="40">
        <v>3500</v>
      </c>
      <c r="H242" s="40">
        <v>3600</v>
      </c>
    </row>
    <row r="243" spans="1:8" ht="18.75">
      <c r="A243" s="1">
        <v>2</v>
      </c>
      <c r="B243" s="1"/>
      <c r="C243" s="5" t="s">
        <v>90</v>
      </c>
      <c r="D243" s="3" t="s">
        <v>385</v>
      </c>
      <c r="E243" s="41">
        <v>115</v>
      </c>
      <c r="F243" s="41">
        <v>0</v>
      </c>
      <c r="G243" s="40">
        <v>1380</v>
      </c>
      <c r="H243" s="40">
        <v>0</v>
      </c>
    </row>
    <row r="244" spans="1:8" ht="18.75">
      <c r="A244" s="1">
        <v>3</v>
      </c>
      <c r="B244" s="1"/>
      <c r="C244" s="5" t="s">
        <v>90</v>
      </c>
      <c r="D244" s="3" t="s">
        <v>386</v>
      </c>
      <c r="E244" s="41">
        <v>37</v>
      </c>
      <c r="F244" s="41">
        <v>0</v>
      </c>
      <c r="G244" s="40">
        <v>441.85</v>
      </c>
      <c r="H244" s="40">
        <v>0</v>
      </c>
    </row>
    <row r="245" spans="1:8" ht="18.75">
      <c r="A245" s="1">
        <v>4</v>
      </c>
      <c r="B245" s="1"/>
      <c r="C245" s="5" t="s">
        <v>90</v>
      </c>
      <c r="D245" s="3" t="s">
        <v>387</v>
      </c>
      <c r="E245" s="41">
        <v>95</v>
      </c>
      <c r="F245" s="41">
        <v>0</v>
      </c>
      <c r="G245" s="40">
        <v>1138.56</v>
      </c>
      <c r="H245" s="40">
        <v>0</v>
      </c>
    </row>
    <row r="246" spans="1:8" ht="18.75">
      <c r="A246" s="1">
        <v>5</v>
      </c>
      <c r="B246" s="1"/>
      <c r="C246" s="5" t="s">
        <v>90</v>
      </c>
      <c r="D246" s="3" t="s">
        <v>388</v>
      </c>
      <c r="E246" s="41">
        <v>42</v>
      </c>
      <c r="F246" s="41">
        <v>0</v>
      </c>
      <c r="G246" s="40">
        <f>33+466.27</f>
        <v>499.27</v>
      </c>
      <c r="H246" s="40">
        <v>0</v>
      </c>
    </row>
    <row r="247" spans="1:8" ht="18.75">
      <c r="A247" s="1">
        <v>6</v>
      </c>
      <c r="B247" s="1"/>
      <c r="C247" s="5" t="s">
        <v>90</v>
      </c>
      <c r="D247" s="3" t="s">
        <v>389</v>
      </c>
      <c r="E247" s="41">
        <v>0</v>
      </c>
      <c r="F247" s="41">
        <v>0</v>
      </c>
      <c r="G247" s="40">
        <v>0</v>
      </c>
      <c r="H247" s="40">
        <v>0</v>
      </c>
    </row>
    <row r="248" spans="1:8" ht="18.75">
      <c r="A248" s="1">
        <v>7</v>
      </c>
      <c r="B248" s="1"/>
      <c r="C248" s="5" t="s">
        <v>90</v>
      </c>
      <c r="D248" s="3" t="s">
        <v>390</v>
      </c>
      <c r="E248" s="41">
        <v>0</v>
      </c>
      <c r="F248" s="41">
        <v>0</v>
      </c>
      <c r="G248" s="40">
        <v>0</v>
      </c>
      <c r="H248" s="40">
        <v>0</v>
      </c>
    </row>
    <row r="249" spans="1:8" ht="18.75">
      <c r="A249" s="8"/>
      <c r="B249" s="8" t="s">
        <v>391</v>
      </c>
      <c r="C249" s="5" t="s">
        <v>90</v>
      </c>
      <c r="D249" s="9" t="s">
        <v>384</v>
      </c>
      <c r="E249" s="29">
        <f t="shared" ref="E249:H249" si="68">SUM(E242:E248)</f>
        <v>569</v>
      </c>
      <c r="F249" s="29">
        <f t="shared" si="68"/>
        <v>305</v>
      </c>
      <c r="G249" s="224">
        <f t="shared" si="68"/>
        <v>6959.68</v>
      </c>
      <c r="H249" s="29">
        <f t="shared" si="68"/>
        <v>3600</v>
      </c>
    </row>
    <row r="250" spans="1:8" ht="18.75">
      <c r="A250" s="1">
        <v>8</v>
      </c>
      <c r="B250" s="1"/>
      <c r="C250" s="5" t="s">
        <v>100</v>
      </c>
      <c r="D250" s="3" t="s">
        <v>393</v>
      </c>
      <c r="E250" s="41">
        <v>150</v>
      </c>
      <c r="F250" s="41">
        <v>1</v>
      </c>
      <c r="G250" s="40">
        <v>1386</v>
      </c>
      <c r="H250" s="40">
        <v>41</v>
      </c>
    </row>
    <row r="251" spans="1:8" ht="18.75">
      <c r="A251" s="1">
        <v>9</v>
      </c>
      <c r="B251" s="1"/>
      <c r="C251" s="5" t="s">
        <v>100</v>
      </c>
      <c r="D251" s="3" t="s">
        <v>394</v>
      </c>
      <c r="E251" s="41">
        <v>25</v>
      </c>
      <c r="F251" s="41">
        <v>0</v>
      </c>
      <c r="G251" s="40">
        <f>334.38+13.38</f>
        <v>347.76</v>
      </c>
      <c r="H251" s="40">
        <v>0</v>
      </c>
    </row>
    <row r="252" spans="1:8" ht="18.75">
      <c r="A252" s="1">
        <v>10</v>
      </c>
      <c r="B252" s="1"/>
      <c r="C252" s="5" t="s">
        <v>100</v>
      </c>
      <c r="D252" s="3" t="s">
        <v>395</v>
      </c>
      <c r="E252" s="41">
        <v>194</v>
      </c>
      <c r="F252" s="41">
        <v>0</v>
      </c>
      <c r="G252" s="40">
        <f>420.8+3278.87</f>
        <v>3699.67</v>
      </c>
      <c r="H252" s="40">
        <v>0</v>
      </c>
    </row>
    <row r="253" spans="1:8" ht="18.75">
      <c r="A253" s="1">
        <v>11</v>
      </c>
      <c r="B253" s="1"/>
      <c r="C253" s="5" t="s">
        <v>100</v>
      </c>
      <c r="D253" s="3" t="s">
        <v>396</v>
      </c>
      <c r="E253" s="41">
        <v>0</v>
      </c>
      <c r="F253" s="41">
        <v>0</v>
      </c>
      <c r="G253" s="40">
        <v>0</v>
      </c>
      <c r="H253" s="40">
        <v>0</v>
      </c>
    </row>
    <row r="254" spans="1:8" ht="18.75">
      <c r="A254" s="8">
        <f>SMG11</f>
        <v>0</v>
      </c>
      <c r="B254" s="8" t="s">
        <v>397</v>
      </c>
      <c r="C254" s="5" t="s">
        <v>100</v>
      </c>
      <c r="D254" s="9" t="s">
        <v>393</v>
      </c>
      <c r="E254" s="29">
        <f t="shared" ref="E254:H254" si="69">SUM(E250:E253)</f>
        <v>369</v>
      </c>
      <c r="F254" s="29">
        <f t="shared" si="69"/>
        <v>1</v>
      </c>
      <c r="G254" s="224">
        <f t="shared" si="69"/>
        <v>5433.43</v>
      </c>
      <c r="H254" s="29">
        <f t="shared" si="69"/>
        <v>41</v>
      </c>
    </row>
    <row r="255" spans="1:8" ht="18.75">
      <c r="A255" s="1">
        <v>13</v>
      </c>
      <c r="B255" s="1"/>
      <c r="C255" s="5" t="s">
        <v>9</v>
      </c>
      <c r="D255" s="3" t="s">
        <v>399</v>
      </c>
      <c r="E255" s="41">
        <v>200</v>
      </c>
      <c r="F255" s="41">
        <v>70</v>
      </c>
      <c r="G255" s="40">
        <v>1978.1</v>
      </c>
      <c r="H255" s="40">
        <v>320</v>
      </c>
    </row>
    <row r="256" spans="1:8" ht="18.75">
      <c r="A256" s="1">
        <v>14</v>
      </c>
      <c r="B256" s="1"/>
      <c r="C256" s="5" t="s">
        <v>9</v>
      </c>
      <c r="D256" s="3" t="s">
        <v>400</v>
      </c>
      <c r="E256" s="41">
        <v>0</v>
      </c>
      <c r="F256" s="41">
        <v>0</v>
      </c>
      <c r="G256" s="40">
        <v>0</v>
      </c>
      <c r="H256" s="40">
        <v>0</v>
      </c>
    </row>
    <row r="257" spans="1:9" ht="18.75">
      <c r="A257" s="8"/>
      <c r="B257" s="8" t="s">
        <v>401</v>
      </c>
      <c r="C257" s="5" t="s">
        <v>9</v>
      </c>
      <c r="D257" s="9" t="s">
        <v>399</v>
      </c>
      <c r="E257" s="29">
        <f t="shared" ref="E257:H257" si="70">SUM(E255:E256)</f>
        <v>200</v>
      </c>
      <c r="F257" s="29">
        <f t="shared" si="70"/>
        <v>70</v>
      </c>
      <c r="G257" s="224">
        <f t="shared" si="70"/>
        <v>1978.1</v>
      </c>
      <c r="H257" s="29">
        <f t="shared" si="70"/>
        <v>320</v>
      </c>
    </row>
    <row r="258" spans="1:9" ht="18.75">
      <c r="A258" s="1">
        <v>15</v>
      </c>
      <c r="B258" s="1"/>
      <c r="C258" s="5" t="s">
        <v>407</v>
      </c>
      <c r="D258" s="3" t="s">
        <v>403</v>
      </c>
      <c r="E258" s="41">
        <v>141</v>
      </c>
      <c r="F258" s="41">
        <v>26</v>
      </c>
      <c r="G258" s="40">
        <v>1695</v>
      </c>
      <c r="H258" s="40">
        <v>310.16000000000003</v>
      </c>
    </row>
    <row r="259" spans="1:9" ht="18.75">
      <c r="A259" s="1">
        <v>16</v>
      </c>
      <c r="B259" s="1"/>
      <c r="C259" s="5" t="s">
        <v>407</v>
      </c>
      <c r="D259" s="3" t="s">
        <v>404</v>
      </c>
      <c r="E259" s="41">
        <v>0</v>
      </c>
      <c r="F259" s="41">
        <v>0</v>
      </c>
      <c r="G259" s="40">
        <v>0</v>
      </c>
      <c r="H259" s="40">
        <v>0</v>
      </c>
    </row>
    <row r="260" spans="1:9" ht="18.75">
      <c r="A260" s="1">
        <v>17</v>
      </c>
      <c r="B260" s="1"/>
      <c r="C260" s="5" t="s">
        <v>407</v>
      </c>
      <c r="D260" s="3" t="s">
        <v>405</v>
      </c>
      <c r="E260" s="41">
        <v>0</v>
      </c>
      <c r="F260" s="41">
        <v>0</v>
      </c>
      <c r="G260" s="40">
        <v>0</v>
      </c>
      <c r="H260" s="40">
        <v>0</v>
      </c>
    </row>
    <row r="261" spans="1:9" ht="18.75">
      <c r="A261" s="4"/>
      <c r="B261" s="4" t="s">
        <v>406</v>
      </c>
      <c r="C261" s="5" t="s">
        <v>407</v>
      </c>
      <c r="D261" s="6" t="s">
        <v>403</v>
      </c>
      <c r="E261" s="7">
        <f t="shared" ref="E261:H261" si="71">SUM(E258:E260)</f>
        <v>141</v>
      </c>
      <c r="F261" s="7">
        <f t="shared" si="71"/>
        <v>26</v>
      </c>
      <c r="G261" s="221">
        <f t="shared" si="71"/>
        <v>1695</v>
      </c>
      <c r="H261" s="7">
        <f t="shared" si="71"/>
        <v>310.16000000000003</v>
      </c>
    </row>
    <row r="262" spans="1:9" ht="18.75">
      <c r="A262" s="4">
        <v>18</v>
      </c>
      <c r="B262" s="4" t="s">
        <v>409</v>
      </c>
      <c r="C262" s="5" t="s">
        <v>14</v>
      </c>
      <c r="D262" s="6" t="s">
        <v>410</v>
      </c>
      <c r="E262" s="41">
        <v>119</v>
      </c>
      <c r="F262" s="41">
        <v>0.35</v>
      </c>
      <c r="G262" s="40">
        <v>1835</v>
      </c>
      <c r="H262" s="40">
        <v>205</v>
      </c>
    </row>
    <row r="263" spans="1:9" ht="18.75">
      <c r="A263" s="18"/>
      <c r="B263" s="18"/>
      <c r="C263" s="19"/>
      <c r="D263" s="20" t="s">
        <v>412</v>
      </c>
      <c r="E263" s="30">
        <f t="shared" ref="E263:H263" si="72">+E262+E261+E257+E254+E249</f>
        <v>1398</v>
      </c>
      <c r="F263" s="30">
        <f t="shared" si="72"/>
        <v>402.35</v>
      </c>
      <c r="G263" s="222">
        <f t="shared" si="72"/>
        <v>17901.21</v>
      </c>
      <c r="H263" s="30">
        <f t="shared" si="72"/>
        <v>4476.16</v>
      </c>
    </row>
    <row r="264" spans="1:9" ht="18.75">
      <c r="A264" s="4">
        <v>1</v>
      </c>
      <c r="B264" s="4" t="s">
        <v>413</v>
      </c>
      <c r="C264" s="5" t="s">
        <v>36</v>
      </c>
      <c r="D264" s="11" t="s">
        <v>414</v>
      </c>
      <c r="E264" s="41">
        <v>280</v>
      </c>
      <c r="F264" s="41">
        <v>50</v>
      </c>
      <c r="G264" s="40">
        <v>3544.46</v>
      </c>
      <c r="H264" s="40">
        <v>1198.25</v>
      </c>
    </row>
    <row r="265" spans="1:9" ht="18.75">
      <c r="A265" s="4">
        <v>2</v>
      </c>
      <c r="B265" s="4" t="s">
        <v>416</v>
      </c>
      <c r="C265" s="5" t="s">
        <v>36</v>
      </c>
      <c r="D265" s="3" t="s">
        <v>417</v>
      </c>
      <c r="E265" s="41">
        <v>75</v>
      </c>
      <c r="F265" s="41">
        <v>1.1000000000000001</v>
      </c>
      <c r="G265" s="40">
        <v>968</v>
      </c>
      <c r="H265" s="40">
        <v>10</v>
      </c>
    </row>
    <row r="266" spans="1:9" ht="18.75">
      <c r="A266" s="18"/>
      <c r="B266" s="18"/>
      <c r="C266" s="19"/>
      <c r="D266" s="20" t="s">
        <v>419</v>
      </c>
      <c r="E266" s="30">
        <f t="shared" ref="E266:H266" si="73">+E264+E265</f>
        <v>355</v>
      </c>
      <c r="F266" s="30">
        <f t="shared" si="73"/>
        <v>51.1</v>
      </c>
      <c r="G266" s="222">
        <f t="shared" si="73"/>
        <v>4512.46</v>
      </c>
      <c r="H266" s="30">
        <f t="shared" si="73"/>
        <v>1208.25</v>
      </c>
      <c r="I266" s="21">
        <f>+I264+I265</f>
        <v>0</v>
      </c>
    </row>
    <row r="267" spans="1:9" ht="18.75">
      <c r="A267" s="4">
        <v>1</v>
      </c>
      <c r="B267" s="4" t="s">
        <v>420</v>
      </c>
      <c r="C267" s="5" t="s">
        <v>85</v>
      </c>
      <c r="D267" s="6" t="s">
        <v>421</v>
      </c>
      <c r="E267" s="41">
        <v>205</v>
      </c>
      <c r="F267" s="41">
        <v>370</v>
      </c>
      <c r="G267" s="40">
        <v>2855</v>
      </c>
      <c r="H267" s="40">
        <v>5000</v>
      </c>
    </row>
    <row r="268" spans="1:9" ht="18.75">
      <c r="A268" s="1">
        <v>2</v>
      </c>
      <c r="B268" s="1"/>
      <c r="C268" s="5" t="s">
        <v>19</v>
      </c>
      <c r="D268" s="3" t="s">
        <v>423</v>
      </c>
      <c r="E268" s="41">
        <v>62</v>
      </c>
      <c r="F268" s="41">
        <v>0</v>
      </c>
      <c r="G268" s="40">
        <v>800</v>
      </c>
      <c r="H268" s="40">
        <v>0</v>
      </c>
    </row>
    <row r="269" spans="1:9" ht="18.75">
      <c r="A269" s="1">
        <v>3</v>
      </c>
      <c r="B269" s="1"/>
      <c r="C269" s="5" t="s">
        <v>19</v>
      </c>
      <c r="D269" s="202" t="s">
        <v>424</v>
      </c>
      <c r="E269" s="41">
        <v>110</v>
      </c>
      <c r="F269" s="41">
        <v>0</v>
      </c>
      <c r="G269" s="40">
        <v>1580</v>
      </c>
      <c r="H269" s="40">
        <v>0</v>
      </c>
    </row>
    <row r="270" spans="1:9" ht="18.75">
      <c r="A270" s="4"/>
      <c r="B270" s="4" t="s">
        <v>425</v>
      </c>
      <c r="C270" s="5" t="s">
        <v>19</v>
      </c>
      <c r="D270" s="6" t="s">
        <v>423</v>
      </c>
      <c r="E270" s="7">
        <f t="shared" ref="E270:H270" si="74">+E268+E269</f>
        <v>172</v>
      </c>
      <c r="F270" s="7">
        <f t="shared" si="74"/>
        <v>0</v>
      </c>
      <c r="G270" s="221">
        <f t="shared" si="74"/>
        <v>2380</v>
      </c>
      <c r="H270" s="7">
        <f t="shared" si="74"/>
        <v>0</v>
      </c>
    </row>
    <row r="271" spans="1:9" ht="29.25" customHeight="1">
      <c r="A271" s="4">
        <v>4</v>
      </c>
      <c r="B271" s="4" t="s">
        <v>427</v>
      </c>
      <c r="C271" s="5" t="s">
        <v>36</v>
      </c>
      <c r="D271" s="200" t="s">
        <v>428</v>
      </c>
      <c r="E271" s="41">
        <v>0</v>
      </c>
      <c r="F271" s="41">
        <v>0</v>
      </c>
      <c r="G271" s="40">
        <v>0</v>
      </c>
      <c r="H271" s="40">
        <v>0</v>
      </c>
    </row>
    <row r="272" spans="1:9" ht="18.75">
      <c r="A272" s="18"/>
      <c r="B272" s="18"/>
      <c r="C272" s="19"/>
      <c r="D272" s="20" t="s">
        <v>430</v>
      </c>
      <c r="E272" s="30">
        <f t="shared" ref="E272:H272" si="75">+E271+E270+E267</f>
        <v>377</v>
      </c>
      <c r="F272" s="30">
        <f t="shared" si="75"/>
        <v>370</v>
      </c>
      <c r="G272" s="222">
        <f t="shared" si="75"/>
        <v>5235</v>
      </c>
      <c r="H272" s="30">
        <f t="shared" si="75"/>
        <v>5000</v>
      </c>
      <c r="I272" s="21">
        <f>+I267+I270+I271</f>
        <v>0</v>
      </c>
    </row>
    <row r="273" spans="1:8" ht="18.75">
      <c r="A273" s="1">
        <v>1</v>
      </c>
      <c r="B273" s="1"/>
      <c r="C273" s="2"/>
      <c r="D273" s="3" t="s">
        <v>431</v>
      </c>
      <c r="E273" s="41">
        <v>800</v>
      </c>
      <c r="F273" s="41">
        <v>600</v>
      </c>
      <c r="G273" s="40">
        <v>10800</v>
      </c>
      <c r="H273" s="40">
        <v>8000</v>
      </c>
    </row>
    <row r="274" spans="1:8" ht="18.75">
      <c r="A274" s="1">
        <v>2</v>
      </c>
      <c r="B274" s="1"/>
      <c r="C274" s="2"/>
      <c r="D274" s="3" t="s">
        <v>432</v>
      </c>
      <c r="E274" s="41"/>
      <c r="F274" s="41"/>
    </row>
    <row r="275" spans="1:8" ht="18.75">
      <c r="A275" s="1">
        <v>3</v>
      </c>
      <c r="B275" s="1"/>
      <c r="C275" s="2"/>
      <c r="D275" s="3" t="s">
        <v>433</v>
      </c>
      <c r="E275" s="41"/>
      <c r="F275" s="41"/>
    </row>
    <row r="276" spans="1:8" ht="18.75">
      <c r="A276" s="1">
        <v>4</v>
      </c>
      <c r="B276" s="1"/>
      <c r="C276" s="2"/>
      <c r="D276" s="3" t="s">
        <v>434</v>
      </c>
      <c r="E276" s="41"/>
      <c r="F276" s="41"/>
    </row>
    <row r="277" spans="1:8" ht="18.75">
      <c r="A277" s="1">
        <v>5</v>
      </c>
      <c r="B277" s="1"/>
      <c r="C277" s="2"/>
      <c r="D277" s="3" t="s">
        <v>435</v>
      </c>
      <c r="E277" s="41"/>
      <c r="F277" s="41"/>
    </row>
    <row r="278" spans="1:8" ht="18.75">
      <c r="A278" s="1">
        <v>6</v>
      </c>
      <c r="B278" s="1"/>
      <c r="C278" s="2"/>
      <c r="D278" s="3" t="s">
        <v>436</v>
      </c>
      <c r="E278" s="41"/>
      <c r="F278" s="41"/>
    </row>
    <row r="279" spans="1:8" ht="18.75">
      <c r="A279" s="1">
        <v>7</v>
      </c>
      <c r="B279" s="1"/>
      <c r="C279" s="2"/>
      <c r="D279" s="3" t="s">
        <v>437</v>
      </c>
      <c r="E279" s="41"/>
      <c r="F279" s="41"/>
    </row>
    <row r="280" spans="1:8" ht="18.75">
      <c r="A280" s="1">
        <v>8</v>
      </c>
      <c r="B280" s="1"/>
      <c r="C280" s="2"/>
      <c r="D280" s="3" t="s">
        <v>438</v>
      </c>
      <c r="E280" s="41"/>
      <c r="F280" s="41"/>
    </row>
    <row r="281" spans="1:8" ht="18.75">
      <c r="A281" s="1">
        <v>9</v>
      </c>
      <c r="B281" s="1"/>
      <c r="C281" s="2"/>
      <c r="D281" s="3" t="s">
        <v>439</v>
      </c>
      <c r="E281" s="41"/>
      <c r="F281" s="41"/>
    </row>
    <row r="282" spans="1:8" ht="37.5">
      <c r="A282" s="1">
        <v>10</v>
      </c>
      <c r="B282" s="1"/>
      <c r="C282" s="2"/>
      <c r="D282" s="3" t="s">
        <v>440</v>
      </c>
      <c r="E282" s="41"/>
      <c r="F282" s="41"/>
    </row>
    <row r="283" spans="1:8" ht="18.75">
      <c r="A283" s="1">
        <v>11</v>
      </c>
      <c r="B283" s="1"/>
      <c r="C283" s="2"/>
      <c r="D283" s="3" t="s">
        <v>441</v>
      </c>
      <c r="E283" s="41"/>
      <c r="F283" s="41"/>
    </row>
    <row r="284" spans="1:8" ht="18.75">
      <c r="A284" s="1"/>
      <c r="B284" s="1"/>
      <c r="C284" s="2"/>
      <c r="D284" s="3" t="s">
        <v>442</v>
      </c>
      <c r="E284" s="41"/>
      <c r="F284" s="41"/>
    </row>
    <row r="285" spans="1:8" ht="18.75">
      <c r="A285" s="1"/>
      <c r="B285" s="1"/>
      <c r="C285" s="2"/>
      <c r="D285" s="3" t="s">
        <v>443</v>
      </c>
      <c r="E285" s="41"/>
      <c r="F285" s="41"/>
    </row>
    <row r="286" spans="1:8" ht="18.75">
      <c r="A286" s="1"/>
      <c r="B286" s="1"/>
      <c r="C286" s="2"/>
      <c r="D286" s="3" t="s">
        <v>444</v>
      </c>
      <c r="E286" s="41"/>
      <c r="F286" s="41"/>
    </row>
    <row r="287" spans="1:8" ht="18.75">
      <c r="A287" s="4"/>
      <c r="B287" s="4" t="s">
        <v>445</v>
      </c>
      <c r="C287" s="5" t="s">
        <v>36</v>
      </c>
      <c r="D287" s="6" t="s">
        <v>431</v>
      </c>
      <c r="E287" s="31">
        <f t="shared" ref="E287:H287" si="76">SUM(E273:E286)</f>
        <v>800</v>
      </c>
      <c r="F287" s="31">
        <f t="shared" si="76"/>
        <v>600</v>
      </c>
      <c r="G287" s="225">
        <f t="shared" si="76"/>
        <v>10800</v>
      </c>
      <c r="H287" s="31">
        <f t="shared" si="76"/>
        <v>8000</v>
      </c>
    </row>
    <row r="288" spans="1:8" ht="18.75">
      <c r="A288" s="4">
        <v>12</v>
      </c>
      <c r="B288" s="4" t="s">
        <v>446</v>
      </c>
      <c r="C288" s="5" t="s">
        <v>36</v>
      </c>
      <c r="D288" s="6" t="s">
        <v>447</v>
      </c>
      <c r="E288" s="41"/>
      <c r="F288" s="41"/>
    </row>
    <row r="289" spans="1:8" ht="18.75">
      <c r="A289" s="18"/>
      <c r="B289" s="18"/>
      <c r="C289" s="19"/>
      <c r="D289" s="20" t="s">
        <v>448</v>
      </c>
      <c r="E289" s="21">
        <f t="shared" ref="E289:H289" si="77">+E288+E287</f>
        <v>800</v>
      </c>
      <c r="F289" s="21">
        <f t="shared" si="77"/>
        <v>600</v>
      </c>
      <c r="G289" s="223">
        <f t="shared" si="77"/>
        <v>10800</v>
      </c>
      <c r="H289" s="21">
        <f t="shared" si="77"/>
        <v>8000</v>
      </c>
    </row>
    <row r="290" spans="1:8" ht="18.75">
      <c r="A290" s="1">
        <v>1</v>
      </c>
      <c r="B290" s="17" t="s">
        <v>449</v>
      </c>
      <c r="C290" s="19" t="s">
        <v>36</v>
      </c>
      <c r="D290" s="11" t="s">
        <v>450</v>
      </c>
      <c r="E290" s="41">
        <v>8</v>
      </c>
      <c r="F290" s="41"/>
      <c r="G290" s="40">
        <v>50</v>
      </c>
    </row>
    <row r="291" spans="1:8" ht="18.75">
      <c r="A291" s="18"/>
      <c r="B291" s="18" t="s">
        <v>449</v>
      </c>
      <c r="C291" s="19" t="s">
        <v>36</v>
      </c>
      <c r="D291" s="3" t="s">
        <v>452</v>
      </c>
      <c r="E291" s="30">
        <f t="shared" ref="E291:H291" si="78">+E290</f>
        <v>8</v>
      </c>
      <c r="F291" s="30">
        <f t="shared" si="78"/>
        <v>0</v>
      </c>
      <c r="G291" s="222">
        <f t="shared" si="78"/>
        <v>50</v>
      </c>
      <c r="H291" s="30">
        <f t="shared" si="78"/>
        <v>0</v>
      </c>
    </row>
    <row r="292" spans="1:8" ht="18.75">
      <c r="A292" s="4">
        <v>1</v>
      </c>
      <c r="B292" s="4" t="s">
        <v>453</v>
      </c>
      <c r="C292" s="5" t="s">
        <v>36</v>
      </c>
      <c r="D292" s="6" t="s">
        <v>454</v>
      </c>
      <c r="E292" s="41">
        <v>35</v>
      </c>
      <c r="F292" s="41">
        <v>14.5</v>
      </c>
      <c r="G292" s="40">
        <v>360</v>
      </c>
      <c r="H292" s="40">
        <v>50</v>
      </c>
    </row>
    <row r="293" spans="1:8" ht="18.75">
      <c r="A293" s="4">
        <v>2</v>
      </c>
      <c r="B293" s="4" t="s">
        <v>456</v>
      </c>
      <c r="C293" s="5" t="s">
        <v>100</v>
      </c>
      <c r="D293" s="6" t="s">
        <v>457</v>
      </c>
      <c r="E293" s="41">
        <v>1000</v>
      </c>
      <c r="F293" s="41">
        <v>0</v>
      </c>
      <c r="G293" s="40">
        <v>11000</v>
      </c>
      <c r="H293" s="40">
        <v>0</v>
      </c>
    </row>
    <row r="294" spans="1:8" ht="18.75">
      <c r="A294" s="4">
        <v>3</v>
      </c>
      <c r="B294" s="4" t="s">
        <v>459</v>
      </c>
      <c r="C294" s="5" t="s">
        <v>81</v>
      </c>
      <c r="D294" s="6" t="s">
        <v>460</v>
      </c>
      <c r="E294" s="41">
        <v>763</v>
      </c>
      <c r="F294" s="41">
        <v>0</v>
      </c>
      <c r="G294" s="40">
        <v>9800</v>
      </c>
      <c r="H294" s="40">
        <v>0</v>
      </c>
    </row>
    <row r="295" spans="1:8" s="44" customFormat="1" ht="18.75">
      <c r="A295" s="4">
        <v>4</v>
      </c>
      <c r="B295" s="4" t="s">
        <v>462</v>
      </c>
      <c r="C295" s="5" t="s">
        <v>41</v>
      </c>
      <c r="D295" s="6" t="s">
        <v>463</v>
      </c>
      <c r="E295" s="41">
        <v>1150</v>
      </c>
      <c r="F295" s="41">
        <v>0</v>
      </c>
      <c r="G295" s="40">
        <v>15000</v>
      </c>
      <c r="H295" s="40">
        <v>2</v>
      </c>
    </row>
    <row r="296" spans="1:8" s="44" customFormat="1" ht="18.75">
      <c r="A296" s="4">
        <v>5</v>
      </c>
      <c r="B296" s="4" t="s">
        <v>465</v>
      </c>
      <c r="C296" s="5" t="s">
        <v>202</v>
      </c>
      <c r="D296" s="6" t="s">
        <v>466</v>
      </c>
      <c r="E296" s="41">
        <v>14</v>
      </c>
      <c r="F296" s="41">
        <v>0</v>
      </c>
      <c r="G296" s="40">
        <v>11257.8</v>
      </c>
      <c r="H296" s="40">
        <v>0</v>
      </c>
    </row>
    <row r="297" spans="1:8" s="44" customFormat="1" ht="18.75">
      <c r="A297" s="4">
        <v>6</v>
      </c>
      <c r="B297" s="4" t="s">
        <v>468</v>
      </c>
      <c r="C297" s="5" t="s">
        <v>14</v>
      </c>
      <c r="D297" s="6" t="s">
        <v>469</v>
      </c>
      <c r="E297" s="41">
        <v>700</v>
      </c>
      <c r="F297" s="41">
        <v>0</v>
      </c>
      <c r="G297" s="40">
        <v>9000</v>
      </c>
      <c r="H297" s="40">
        <v>0</v>
      </c>
    </row>
    <row r="298" spans="1:8" ht="18.75">
      <c r="A298" s="4">
        <v>7</v>
      </c>
      <c r="B298" s="4" t="s">
        <v>471</v>
      </c>
      <c r="C298" s="5" t="s">
        <v>272</v>
      </c>
      <c r="D298" s="6" t="s">
        <v>472</v>
      </c>
      <c r="E298" s="41">
        <v>650</v>
      </c>
      <c r="F298" s="41">
        <v>0</v>
      </c>
      <c r="G298" s="40">
        <v>7200</v>
      </c>
      <c r="H298" s="40">
        <v>0</v>
      </c>
    </row>
    <row r="299" spans="1:8" ht="18.75">
      <c r="A299" s="4">
        <v>8</v>
      </c>
      <c r="B299" s="4" t="s">
        <v>474</v>
      </c>
      <c r="C299" s="5" t="s">
        <v>309</v>
      </c>
      <c r="D299" s="6" t="s">
        <v>475</v>
      </c>
      <c r="E299" s="41">
        <v>700</v>
      </c>
      <c r="F299" s="41">
        <v>0</v>
      </c>
      <c r="G299" s="40">
        <v>8010</v>
      </c>
      <c r="H299" s="40">
        <v>0</v>
      </c>
    </row>
    <row r="300" spans="1:8" ht="18.75">
      <c r="A300" s="4">
        <v>9</v>
      </c>
      <c r="B300" s="4" t="s">
        <v>477</v>
      </c>
      <c r="C300" s="5" t="s">
        <v>9</v>
      </c>
      <c r="D300" s="6" t="s">
        <v>478</v>
      </c>
      <c r="E300" s="41">
        <v>1150</v>
      </c>
      <c r="F300" s="41">
        <v>0</v>
      </c>
      <c r="G300" s="40">
        <v>14737.83</v>
      </c>
      <c r="H300" s="40">
        <v>0</v>
      </c>
    </row>
    <row r="301" spans="1:8" ht="18.75">
      <c r="A301" s="4">
        <v>10</v>
      </c>
      <c r="B301" s="4" t="s">
        <v>480</v>
      </c>
      <c r="C301" s="5" t="s">
        <v>90</v>
      </c>
      <c r="D301" s="6" t="s">
        <v>481</v>
      </c>
      <c r="E301" s="41">
        <v>927.37</v>
      </c>
      <c r="F301" s="41">
        <v>0.77786</v>
      </c>
      <c r="G301" s="40">
        <v>12420</v>
      </c>
      <c r="H301" s="40">
        <v>0</v>
      </c>
    </row>
    <row r="302" spans="1:8" ht="18.75">
      <c r="A302" s="4">
        <v>11</v>
      </c>
      <c r="B302" s="4" t="s">
        <v>483</v>
      </c>
      <c r="C302" s="5" t="s">
        <v>85</v>
      </c>
      <c r="D302" s="6" t="s">
        <v>484</v>
      </c>
      <c r="E302" s="41">
        <v>1220</v>
      </c>
      <c r="F302" s="41">
        <v>4</v>
      </c>
      <c r="G302" s="40">
        <v>12059.18</v>
      </c>
      <c r="H302" s="40">
        <v>47</v>
      </c>
    </row>
    <row r="303" spans="1:8" ht="18.75">
      <c r="A303" s="4">
        <v>12</v>
      </c>
      <c r="B303" s="4" t="s">
        <v>486</v>
      </c>
      <c r="C303" s="5" t="s">
        <v>95</v>
      </c>
      <c r="D303" s="6" t="s">
        <v>487</v>
      </c>
      <c r="E303" s="41">
        <v>650</v>
      </c>
      <c r="F303" s="41">
        <v>1</v>
      </c>
      <c r="G303" s="40">
        <v>10308</v>
      </c>
      <c r="H303" s="40">
        <v>4</v>
      </c>
    </row>
    <row r="304" spans="1:8" ht="18.75">
      <c r="A304" s="32">
        <v>13</v>
      </c>
      <c r="B304" s="32"/>
      <c r="C304" s="33"/>
      <c r="D304" s="34" t="s">
        <v>489</v>
      </c>
      <c r="E304" s="41"/>
      <c r="F304" s="41"/>
    </row>
    <row r="305" spans="1:8" ht="18.75">
      <c r="A305" s="32">
        <v>14</v>
      </c>
      <c r="B305" s="32"/>
      <c r="C305" s="33"/>
      <c r="D305" s="3" t="s">
        <v>490</v>
      </c>
      <c r="E305" s="41"/>
      <c r="F305" s="41"/>
    </row>
    <row r="306" spans="1:8" ht="18.75">
      <c r="A306" s="32">
        <v>15</v>
      </c>
      <c r="B306" s="32"/>
      <c r="C306" s="35"/>
      <c r="D306" s="34" t="s">
        <v>491</v>
      </c>
      <c r="E306" s="41"/>
      <c r="F306" s="41"/>
    </row>
    <row r="307" spans="1:8" ht="18.75">
      <c r="A307" s="32">
        <v>16</v>
      </c>
      <c r="B307" s="32"/>
      <c r="C307" s="35"/>
      <c r="D307" s="34" t="s">
        <v>492</v>
      </c>
      <c r="E307" s="41"/>
      <c r="F307" s="41"/>
    </row>
    <row r="308" spans="1:8" ht="18.75">
      <c r="A308" s="32">
        <v>17</v>
      </c>
      <c r="B308" s="32"/>
      <c r="C308" s="35"/>
      <c r="D308" s="34" t="s">
        <v>493</v>
      </c>
      <c r="E308" s="41"/>
      <c r="F308" s="41"/>
    </row>
    <row r="309" spans="1:8" ht="18.75">
      <c r="A309" s="18"/>
      <c r="B309" s="18"/>
      <c r="C309" s="19"/>
      <c r="D309" s="20" t="s">
        <v>494</v>
      </c>
      <c r="E309" s="30">
        <f t="shared" ref="E309:H309" si="79">SUM(E292:E308)</f>
        <v>8959.369999999999</v>
      </c>
      <c r="F309" s="30">
        <f t="shared" si="79"/>
        <v>20.27786</v>
      </c>
      <c r="G309" s="222">
        <f t="shared" si="79"/>
        <v>121152.81</v>
      </c>
      <c r="H309" s="30">
        <f t="shared" si="79"/>
        <v>103</v>
      </c>
    </row>
    <row r="310" spans="1:8" ht="18.75">
      <c r="A310" s="4"/>
      <c r="B310" s="4" t="s">
        <v>495</v>
      </c>
      <c r="C310" s="5" t="s">
        <v>36</v>
      </c>
      <c r="D310" s="6" t="s">
        <v>496</v>
      </c>
      <c r="E310" s="41"/>
      <c r="F310" s="41"/>
    </row>
    <row r="311" spans="1:8" ht="20.45" customHeight="1">
      <c r="A311" s="18"/>
      <c r="B311" s="18"/>
      <c r="C311" s="19"/>
      <c r="D311" s="20" t="s">
        <v>497</v>
      </c>
      <c r="E311" s="30">
        <f t="shared" ref="E311:H311" si="80">+E310+E309+E291+E289+E272+E266+E263+E241+E226+E224+E186+E136+E90</f>
        <v>35027.26</v>
      </c>
      <c r="F311" s="30">
        <f t="shared" si="80"/>
        <v>13269.047860000001</v>
      </c>
      <c r="G311" s="222">
        <f t="shared" si="80"/>
        <v>457099.61999999994</v>
      </c>
      <c r="H311" s="30">
        <f t="shared" si="80"/>
        <v>164265.91</v>
      </c>
    </row>
    <row r="312" spans="1:8">
      <c r="G312" s="40">
        <v>455709</v>
      </c>
    </row>
    <row r="313" spans="1:8">
      <c r="G313" s="40">
        <f>+G312/12</f>
        <v>37975.75</v>
      </c>
    </row>
  </sheetData>
  <autoFilter ref="C1:C328"/>
  <mergeCells count="1">
    <mergeCell ref="E4:F4"/>
  </mergeCells>
  <conditionalFormatting sqref="E291:H291">
    <cfRule type="cellIs" dxfId="0" priority="6" operator="lessThan">
      <formula>0</formula>
    </cfRule>
  </conditionalFormatting>
  <pageMargins left="0.7" right="0.7" top="0.75" bottom="0.75" header="0.3" footer="0.3"/>
  <pageSetup scale="50" orientation="portrait" r:id="rId1"/>
  <rowBreaks count="2" manualBreakCount="2">
    <brk id="228" max="21" man="1"/>
    <brk id="28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bill salary pension february</vt:lpstr>
      <vt:lpstr>Sheet1</vt:lpstr>
      <vt:lpstr>'bill salary pension february'!Print_Area</vt:lpstr>
      <vt:lpstr>Sheet1!Print_Area</vt:lpstr>
      <vt:lpstr>'bill salary pension february'!Print_Titles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2023-04-06T05:49:02Z</dcterms:modified>
</cp:coreProperties>
</file>